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pdaya\Downloads\ggb\GGB_UAE_Edition\"/>
    </mc:Choice>
  </mc:AlternateContent>
  <xr:revisionPtr revIDLastSave="0" documentId="13_ncr:1_{317745F8-8E72-46FF-8330-A00209CC2175}" xr6:coauthVersionLast="47" xr6:coauthVersionMax="47" xr10:uidLastSave="{00000000-0000-0000-0000-000000000000}"/>
  <bookViews>
    <workbookView xWindow="-110" yWindow="-110" windowWidth="25820" windowHeight="15500" xr2:uid="{00000000-000D-0000-FFFF-FFFF00000000}"/>
  </bookViews>
  <sheets>
    <sheet name="Start here" sheetId="1" r:id="rId1"/>
    <sheet name="Forecast" sheetId="2" r:id="rId2"/>
    <sheet name="Example" sheetId="3" r:id="rId3"/>
    <sheet name="Actions" sheetId="4" r:id="rId4"/>
  </sheets>
  <definedNames>
    <definedName name="_xlnm._FilterDatabase" localSheetId="3" hidden="1">Actions!$A$4:$F$19</definedName>
    <definedName name="_xlnm.Print_Area" localSheetId="3">Actions!$A$1:$F$19</definedName>
    <definedName name="_xlnm.Print_Area" localSheetId="2">Example!$A$1:$N$45</definedName>
    <definedName name="_xlnm.Print_Area" localSheetId="1">Forecast!$A$1:$N$45</definedName>
    <definedName name="_xlnm.Print_Area" localSheetId="0">'Start here'!$A$1:$H$14</definedName>
    <definedName name="_xlnm.Print_Titles" localSheetId="3">Actions!$1:$4</definedName>
    <definedName name="_xlnm.Print_Titles" localSheetId="2">Example!$1:$4</definedName>
    <definedName name="_xlnm.Print_Titles" localSheetId="1">Forecast!$1:$4</definedName>
    <definedName name="_xlnm.Print_Titles" localSheetId="0">'Start here'!$1:$4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7" i="3" l="1"/>
  <c r="M37" i="3"/>
  <c r="L37" i="3"/>
  <c r="K37" i="3"/>
  <c r="J37" i="3"/>
  <c r="I37" i="3"/>
  <c r="H37" i="3"/>
  <c r="G37" i="3"/>
  <c r="F37" i="3"/>
  <c r="E37" i="3"/>
  <c r="D37" i="3"/>
  <c r="C37" i="3"/>
  <c r="B37" i="3"/>
  <c r="N19" i="3"/>
  <c r="N39" i="3" s="1"/>
  <c r="M19" i="3"/>
  <c r="M39" i="3" s="1"/>
  <c r="L19" i="3"/>
  <c r="K19" i="3"/>
  <c r="K39" i="3" s="1"/>
  <c r="J19" i="3"/>
  <c r="I19" i="3"/>
  <c r="I39" i="3" s="1"/>
  <c r="H19" i="3"/>
  <c r="H39" i="3" s="1"/>
  <c r="G19" i="3"/>
  <c r="G39" i="3" s="1"/>
  <c r="F19" i="3"/>
  <c r="F39" i="3" s="1"/>
  <c r="E19" i="3"/>
  <c r="E39" i="3" s="1"/>
  <c r="D19" i="3"/>
  <c r="D39" i="3" s="1"/>
  <c r="C19" i="3"/>
  <c r="C39" i="3" s="1"/>
  <c r="B19" i="3"/>
  <c r="B39" i="3" s="1"/>
  <c r="B11" i="3"/>
  <c r="B40" i="3" s="1"/>
  <c r="N10" i="3"/>
  <c r="M10" i="3"/>
  <c r="L10" i="3"/>
  <c r="K10" i="3"/>
  <c r="J10" i="3"/>
  <c r="I10" i="3"/>
  <c r="H10" i="3"/>
  <c r="G10" i="3"/>
  <c r="F10" i="3"/>
  <c r="E10" i="3"/>
  <c r="D10" i="3"/>
  <c r="C10" i="3"/>
  <c r="B10" i="3"/>
  <c r="N37" i="2"/>
  <c r="M37" i="2"/>
  <c r="L37" i="2"/>
  <c r="K37" i="2"/>
  <c r="J37" i="2"/>
  <c r="I37" i="2"/>
  <c r="H37" i="2"/>
  <c r="G37" i="2"/>
  <c r="F37" i="2"/>
  <c r="E37" i="2"/>
  <c r="D37" i="2"/>
  <c r="C37" i="2"/>
  <c r="B37" i="2"/>
  <c r="N19" i="2"/>
  <c r="N39" i="2" s="1"/>
  <c r="M19" i="2"/>
  <c r="M39" i="2" s="1"/>
  <c r="L19" i="2"/>
  <c r="L39" i="2" s="1"/>
  <c r="K19" i="2"/>
  <c r="K39" i="2" s="1"/>
  <c r="J19" i="2"/>
  <c r="J39" i="2" s="1"/>
  <c r="I19" i="2"/>
  <c r="I39" i="2" s="1"/>
  <c r="H19" i="2"/>
  <c r="H39" i="2" s="1"/>
  <c r="G19" i="2"/>
  <c r="G39" i="2" s="1"/>
  <c r="F19" i="2"/>
  <c r="F39" i="2" s="1"/>
  <c r="E19" i="2"/>
  <c r="E39" i="2" s="1"/>
  <c r="D19" i="2"/>
  <c r="D39" i="2" s="1"/>
  <c r="C19" i="2"/>
  <c r="C39" i="2" s="1"/>
  <c r="B19" i="2"/>
  <c r="B39" i="2" s="1"/>
  <c r="B11" i="2"/>
  <c r="B40" i="2" s="1"/>
  <c r="N10" i="2"/>
  <c r="M10" i="2"/>
  <c r="L10" i="2"/>
  <c r="K10" i="2"/>
  <c r="J10" i="2"/>
  <c r="I10" i="2"/>
  <c r="H10" i="2"/>
  <c r="G10" i="2"/>
  <c r="F10" i="2"/>
  <c r="E10" i="2"/>
  <c r="D10" i="2"/>
  <c r="C10" i="2"/>
  <c r="B10" i="2"/>
  <c r="L39" i="3" l="1"/>
  <c r="J39" i="3"/>
  <c r="B41" i="3"/>
  <c r="C11" i="3"/>
  <c r="C40" i="3" s="1"/>
  <c r="B42" i="3"/>
  <c r="B41" i="2"/>
  <c r="B42" i="2"/>
  <c r="C11" i="2"/>
  <c r="C40" i="2" s="1"/>
  <c r="C41" i="3" l="1"/>
  <c r="C42" i="3" s="1"/>
  <c r="D11" i="3"/>
  <c r="D40" i="3" s="1"/>
  <c r="D11" i="2"/>
  <c r="D40" i="2" s="1"/>
  <c r="C41" i="2"/>
  <c r="C42" i="2"/>
  <c r="D41" i="3" l="1"/>
  <c r="D42" i="3" s="1"/>
  <c r="E11" i="3"/>
  <c r="E40" i="3" s="1"/>
  <c r="D41" i="2"/>
  <c r="D42" i="2" s="1"/>
  <c r="E11" i="2"/>
  <c r="E40" i="2" s="1"/>
  <c r="E41" i="3" l="1"/>
  <c r="E42" i="3" s="1"/>
  <c r="F11" i="3"/>
  <c r="F40" i="3" s="1"/>
  <c r="E41" i="2"/>
  <c r="E42" i="2"/>
  <c r="F11" i="2"/>
  <c r="F40" i="2" s="1"/>
  <c r="F41" i="3" l="1"/>
  <c r="F42" i="3" s="1"/>
  <c r="G11" i="3"/>
  <c r="G40" i="3" s="1"/>
  <c r="G11" i="2"/>
  <c r="G40" i="2" s="1"/>
  <c r="F41" i="2"/>
  <c r="F42" i="2"/>
  <c r="G41" i="3" l="1"/>
  <c r="G42" i="3" s="1"/>
  <c r="H11" i="3"/>
  <c r="H40" i="3" s="1"/>
  <c r="H11" i="2"/>
  <c r="H40" i="2" s="1"/>
  <c r="G41" i="2"/>
  <c r="G42" i="2"/>
  <c r="H41" i="3" l="1"/>
  <c r="H42" i="3"/>
  <c r="I11" i="3"/>
  <c r="I40" i="3" s="1"/>
  <c r="I11" i="2"/>
  <c r="I40" i="2" s="1"/>
  <c r="H41" i="2"/>
  <c r="H42" i="2"/>
  <c r="J11" i="3" l="1"/>
  <c r="J40" i="3" s="1"/>
  <c r="I41" i="3"/>
  <c r="I42" i="3"/>
  <c r="I41" i="2"/>
  <c r="I42" i="2"/>
  <c r="J11" i="2"/>
  <c r="J40" i="2" s="1"/>
  <c r="J41" i="3" l="1"/>
  <c r="J42" i="3"/>
  <c r="K11" i="3"/>
  <c r="K40" i="3" s="1"/>
  <c r="K11" i="2"/>
  <c r="K40" i="2" s="1"/>
  <c r="J41" i="2"/>
  <c r="J42" i="2" s="1"/>
  <c r="L11" i="3" l="1"/>
  <c r="L40" i="3" s="1"/>
  <c r="K41" i="3"/>
  <c r="K42" i="3"/>
  <c r="L11" i="2"/>
  <c r="L40" i="2" s="1"/>
  <c r="K41" i="2"/>
  <c r="K42" i="2"/>
  <c r="L41" i="3" l="1"/>
  <c r="L42" i="3"/>
  <c r="M11" i="3"/>
  <c r="M40" i="3" s="1"/>
  <c r="M11" i="2"/>
  <c r="M40" i="2" s="1"/>
  <c r="L41" i="2"/>
  <c r="L42" i="2"/>
  <c r="N11" i="3" l="1"/>
  <c r="N40" i="3" s="1"/>
  <c r="M41" i="3"/>
  <c r="M42" i="3" s="1"/>
  <c r="M41" i="2"/>
  <c r="M42" i="2" s="1"/>
  <c r="N11" i="2"/>
  <c r="N40" i="2" s="1"/>
  <c r="B44" i="3" l="1"/>
  <c r="N41" i="3"/>
  <c r="N42" i="3" s="1"/>
  <c r="B44" i="2"/>
  <c r="N41" i="2"/>
  <c r="N42" i="2" s="1"/>
</calcChain>
</file>

<file path=xl/sharedStrings.xml><?xml version="1.0" encoding="utf-8"?>
<sst xmlns="http://schemas.openxmlformats.org/spreadsheetml/2006/main" count="106" uniqueCount="67">
  <si>
    <t>13-week cash planning</t>
  </si>
  <si>
    <t>GGB CONSULTING  /  UAE EDITION  /  AED  /  ggb.consulting  |  daya@ggb.consulting  |  +971 50 346 0478</t>
  </si>
  <si>
    <t>1 / Start</t>
  </si>
  <si>
    <t>Use Forecast for your outlet; Example is fictional. Blue cells are editable; green cells calculate. Set the first week date, opening available cash and minimum cash buffer. All amounts are AED.</t>
  </si>
  <si>
    <t>2 / Receipt timing</t>
  </si>
  <si>
    <t>Enter money in the week it actually reaches cash/bank. Card and aggregator receipts are net settlements; do not also enter the related POS sales or fees deducted from those settlements.</t>
  </si>
  <si>
    <t>3 / VAT treatment</t>
  </si>
  <si>
    <t>Customer receipts and supplier payments include VAT where charged. Enter the actual net payment to the FTA in the VAT row when due. Do not add another 5% to receipts or purchases. This sheet does not calculate a VAT return.</t>
  </si>
  <si>
    <t>4 / Payments</t>
  </si>
  <si>
    <t>Enter positive payment amounts. Include rent cheques, WPS/payroll, applicable pension payments, insurance, visa/permit renewals, licence fees and tax payments in their expected payment weeks.</t>
  </si>
  <si>
    <t>5 / Avoid double counts</t>
  </si>
  <si>
    <t>Opening cash includes only funds already available. Unsettled card receipts belong in future inflows. Supplier instalments replace the same invoices in purchases; credit-card repayment excludes purchases already entered as cash payments.</t>
  </si>
  <si>
    <t>6 / Weekly review</t>
  </si>
  <si>
    <t>Compare the next week with bank balances and settlement reports. Review negative cash and buffer shortfalls. Add an action owner and due date in Actions; roll forward only after saving an archive.</t>
  </si>
  <si>
    <t>7 / Cash, not profit</t>
  </si>
  <si>
    <t>Owner funding and loans are financing receipts. Loan payments include principal and interest. Equipment purchases and refundable deposits are cash uses. Do not enter non-cash depreciation or accruals.</t>
  </si>
  <si>
    <t>Local taxes &amp; fees</t>
  </si>
  <si>
    <t>Enter only obligations applicable to your business and emirate, using your accountant’s schedule. Tax deadlines, holiday dates and municipal fees are not assumed by this model.</t>
  </si>
  <si>
    <t>UAE VAT source</t>
  </si>
  <si>
    <t>https://mof.gov.ae/en/public-finance/tax/value-added-tax-vat/ — checked 28 Sep 2026. Examples are fictional and do not represent GGB or any client.</t>
  </si>
  <si>
    <t>13-week cash projection</t>
  </si>
  <si>
    <t>Outlet / emirate</t>
  </si>
  <si>
    <t>First week starts</t>
  </si>
  <si>
    <t>Opening available cash (AED)</t>
  </si>
  <si>
    <t>Minimum cash buffer (AED)</t>
  </si>
  <si>
    <t>Week commencing</t>
  </si>
  <si>
    <t>OPENING CASH</t>
  </si>
  <si>
    <t>Cash receipts — VAT inclusive</t>
  </si>
  <si>
    <t>Card settlements — net received</t>
  </si>
  <si>
    <t>Delivery platform settlements — net received</t>
  </si>
  <si>
    <t>Other customer receipts / receivables</t>
  </si>
  <si>
    <t>Owner funds / loan proceeds</t>
  </si>
  <si>
    <t>Other receipts / tax refunds</t>
  </si>
  <si>
    <t>TOTAL RECEIPTS</t>
  </si>
  <si>
    <t>Food, beverage &amp; packaging suppliers</t>
  </si>
  <si>
    <t>Net salaries / WPS payroll</t>
  </si>
  <si>
    <t>Employee benefits / applicable pension</t>
  </si>
  <si>
    <t>Rent / occupancy cash payments</t>
  </si>
  <si>
    <t>Utilities / telecoms</t>
  </si>
  <si>
    <t>Visa, medical &amp; permit payments</t>
  </si>
  <si>
    <t>Trade licence / municipality fees</t>
  </si>
  <si>
    <t>Insurance premiums</t>
  </si>
  <si>
    <t>Marketing / professional services</t>
  </si>
  <si>
    <t>Cleaning / repairs / other operating</t>
  </si>
  <si>
    <t>Equipment purchases / deposits</t>
  </si>
  <si>
    <t>Loan / lease principal &amp; interest</t>
  </si>
  <si>
    <t>VAT paid to FTA — net actual payment</t>
  </si>
  <si>
    <t>Corporate tax / other applicable taxes</t>
  </si>
  <si>
    <t>Owner drawings / distributions</t>
  </si>
  <si>
    <t>Supplier instalments / card repayments</t>
  </si>
  <si>
    <t>TOTAL PAYMENTS</t>
  </si>
  <si>
    <t>NET CASH MOVEMENT</t>
  </si>
  <si>
    <t>CLOSING CASH</t>
  </si>
  <si>
    <t>Headroom / (shortfall) vs buffer</t>
  </si>
  <si>
    <t>Cash status</t>
  </si>
  <si>
    <t>[Enter outlet / emirate]</t>
  </si>
  <si>
    <t>Lowest projected closing cash</t>
  </si>
  <si>
    <t>Zero / blank inputs are not evidence of sufficient cash. Enter all known commitments and settlement delays before relying on the status row. The starting date is editable. Review the full forecast weekly.</t>
  </si>
  <si>
    <t>13-week cash projection / FICTIONAL DUBAI CAFÉ</t>
  </si>
  <si>
    <t>Example café / Dubai — fictional</t>
  </si>
  <si>
    <t>Cash actions &amp; decision log</t>
  </si>
  <si>
    <t>Cash risk / week</t>
  </si>
  <si>
    <t>Action</t>
  </si>
  <si>
    <t>Owner</t>
  </si>
  <si>
    <t>Due date</t>
  </si>
  <si>
    <t>Expected cash effect (AED)</t>
  </si>
  <si>
    <t>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</si>
</sst>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0.00;[Red]\(#,##0.00\);\–"/>
  </numFmts>
  <fonts count="6" x14ac:knownFonts="1">
    <font>
      <sz val="11"/>
      <color theme="1"/>
      <name val="Calibri"/>
      <family val="2"/>
      <scheme val="minor"/>
    </font>
    <font>
      <b/>
      <sz val="20"/>
      <color rgb="FFFFFFFF"/>
      <name val="Calibri"/>
      <family val="2"/>
      <scheme val="minor"/>
    </font>
    <font>
      <sz val="11"/>
      <color rgb="FF52656A"/>
      <name val="Calibri"/>
      <family val="2"/>
      <scheme val="minor"/>
    </font>
    <font>
      <b/>
      <sz val="11"/>
      <color rgb="FFFFFFFF"/>
      <name val="Calibri"/>
      <family val="2"/>
      <scheme val="minor"/>
    </font>
    <font>
      <sz val="11"/>
      <color rgb="FF145285"/>
      <name val="Calibri"/>
      <family val="2"/>
      <scheme val="minor"/>
    </font>
    <font>
      <sz val="10"/>
      <color rgb="FF52656A"/>
      <name val="Calibri"/>
      <family val="2"/>
      <scheme val="minor"/>
    </font>
  </fonts>
  <fills count="5">
    <fill>
      <patternFill patternType="none"/>
    </fill>
    <fill>
      <patternFill patternType="gray125"/>
    </fill>
    <fill>
      <patternFill patternType="solid">
        <fgColor rgb="FF123D42"/>
        <bgColor indexed="64"/>
      </patternFill>
    </fill>
    <fill>
      <patternFill patternType="solid">
        <fgColor rgb="FFE4F1FB"/>
        <bgColor indexed="64"/>
      </patternFill>
    </fill>
    <fill>
      <patternFill patternType="solid">
        <fgColor rgb="FFE8F3EF"/>
        <bgColor indexed="64"/>
      </patternFill>
    </fill>
  </fills>
  <borders count="1">
    <border>
      <left/>
      <right/>
      <top/>
      <bottom/>
      <diagonal/>
    </border>
  </borders>
  <cellStyleXfs count="1">
    <xf numFmtId="0" fontId="0" fillId="0" borderId="0"/>
  </cellStyleXfs>
  <cellXfs count="15">
    <xf numFmtId="0" fontId="0" fillId="0" borderId="0" xfId="0"/>
    <xf numFmtId="0" fontId="3" fillId="2" borderId="0" xfId="0" applyFont="1" applyFill="1" applyAlignment="1">
      <alignment vertical="center" wrapText="1"/>
    </xf>
    <xf numFmtId="0" fontId="0" fillId="0" borderId="0" xfId="0" applyAlignment="1">
      <alignment vertical="center" wrapText="1"/>
    </xf>
    <xf numFmtId="0" fontId="4" fillId="3" borderId="0" xfId="0" applyFont="1" applyFill="1" applyAlignment="1" applyProtection="1">
      <alignment wrapText="1"/>
      <protection locked="0"/>
    </xf>
    <xf numFmtId="164" fontId="0" fillId="3" borderId="0" xfId="0" applyNumberFormat="1" applyFill="1" applyProtection="1">
      <protection locked="0"/>
    </xf>
    <xf numFmtId="165" fontId="4" fillId="3" borderId="0" xfId="0" applyNumberFormat="1" applyFont="1" applyFill="1" applyProtection="1">
      <protection locked="0"/>
    </xf>
    <xf numFmtId="164" fontId="0" fillId="4" borderId="0" xfId="0" applyNumberFormat="1" applyFill="1"/>
    <xf numFmtId="165" fontId="0" fillId="4" borderId="0" xfId="0" applyNumberFormat="1" applyFill="1"/>
    <xf numFmtId="165" fontId="3" fillId="2" borderId="0" xfId="0" applyNumberFormat="1" applyFont="1" applyFill="1"/>
    <xf numFmtId="0" fontId="0" fillId="4" borderId="0" xfId="0" applyFill="1" applyAlignment="1">
      <alignment wrapText="1"/>
    </xf>
    <xf numFmtId="0" fontId="0" fillId="0" borderId="0" xfId="0" applyAlignment="1">
      <alignment vertical="center" wrapText="1"/>
    </xf>
    <xf numFmtId="0" fontId="1" fillId="2" borderId="0" xfId="0" applyFont="1" applyFill="1"/>
    <xf numFmtId="0" fontId="2" fillId="0" borderId="0" xfId="0" applyFont="1" applyAlignment="1">
      <alignment vertical="center" wrapText="1"/>
    </xf>
    <xf numFmtId="0" fontId="4" fillId="3" borderId="0" xfId="0" applyFont="1" applyFill="1" applyAlignment="1" applyProtection="1">
      <alignment wrapText="1"/>
      <protection locked="0"/>
    </xf>
    <xf numFmtId="0" fontId="5" fillId="0" borderId="0" xfId="0" applyFont="1" applyAlignment="1">
      <alignment wrapText="1"/>
    </xf>
  </cellXfs>
  <cellStyles count="1">
    <cellStyle name="Normal" xfId="0" builtinId="0"/>
  </cellStyles>
  <dxfs count="2">
    <dxf>
      <font>
        <color rgb="FF9C2816"/>
      </font>
      <fill>
        <patternFill>
          <bgColor rgb="FFFBE2DD"/>
        </patternFill>
      </fill>
    </dxf>
    <dxf>
      <font>
        <color rgb="FF9C2816"/>
      </font>
      <fill>
        <patternFill>
          <bgColor rgb="FFFBE2D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Closing cash by week (AED)</a:t>
            </a:r>
          </a:p>
        </c:rich>
      </c:tx>
      <c:overlay val="0"/>
    </c:title>
    <c:autoTitleDeleted val="0"/>
    <c:plotArea>
      <c:layout/>
      <c:lineChart>
        <c:grouping val="standard"/>
        <c:varyColors val="0"/>
        <c:ser>
          <c:idx val="0"/>
          <c:order val="0"/>
          <c:tx>
            <c:v>Closing cash</c:v>
          </c:tx>
          <c:spPr>
            <a:ln w="31750">
              <a:solidFill>
                <a:srgbClr val="167565"/>
              </a:solidFill>
            </a:ln>
          </c:spPr>
          <c:marker>
            <c:symbol val="none"/>
          </c:marker>
          <c:cat>
            <c:numRef>
              <c:f>Forecast!$B$10:$N$10</c:f>
              <c:numCache>
                <c:formatCode>dd\ mmm\ yyyy</c:formatCode>
                <c:ptCount val="13"/>
                <c:pt idx="0">
                  <c:v>46293</c:v>
                </c:pt>
                <c:pt idx="1">
                  <c:v>46300</c:v>
                </c:pt>
                <c:pt idx="2">
                  <c:v>46307</c:v>
                </c:pt>
                <c:pt idx="3">
                  <c:v>46314</c:v>
                </c:pt>
                <c:pt idx="4">
                  <c:v>46321</c:v>
                </c:pt>
                <c:pt idx="5">
                  <c:v>46328</c:v>
                </c:pt>
                <c:pt idx="6">
                  <c:v>46335</c:v>
                </c:pt>
                <c:pt idx="7">
                  <c:v>46342</c:v>
                </c:pt>
                <c:pt idx="8">
                  <c:v>46349</c:v>
                </c:pt>
                <c:pt idx="9">
                  <c:v>46356</c:v>
                </c:pt>
                <c:pt idx="10">
                  <c:v>46363</c:v>
                </c:pt>
                <c:pt idx="11">
                  <c:v>46370</c:v>
                </c:pt>
                <c:pt idx="12">
                  <c:v>46377</c:v>
                </c:pt>
              </c:numCache>
            </c:numRef>
          </c:cat>
          <c:val>
            <c:numRef>
              <c:f>Forecast!$B$40:$N$40</c:f>
              <c:numCache>
                <c:formatCode>#,##0.00;[Red]\(#,##0.00\);\–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0-A137-46E8-AFC1-12C1BBE937C5}"/>
            </c:ext>
          </c:extLst>
        </c:ser>
        <c:dLbls>
          <c:showLegendKey val="0"/>
          <c:showVal val="0"/>
          <c:showCatName val="0"/>
          <c:showSerName val="0"/>
          <c:showPercent val="0"/>
          <c:showBubbleSize val="0"/>
        </c:dLbls>
        <c:smooth val="0"/>
        <c:axId val="50010001"/>
        <c:axId val="50010002"/>
      </c:lineChart>
      <c:dateAx>
        <c:axId val="50010001"/>
        <c:scaling>
          <c:orientation val="minMax"/>
        </c:scaling>
        <c:delete val="0"/>
        <c:axPos val="b"/>
        <c:numFmt formatCode="dd\ mmm\ yyyy" sourceLinked="1"/>
        <c:majorTickMark val="out"/>
        <c:minorTickMark val="none"/>
        <c:tickLblPos val="nextTo"/>
        <c:crossAx val="50010002"/>
        <c:crosses val="autoZero"/>
        <c:auto val="1"/>
        <c:lblOffset val="100"/>
        <c:baseTimeUnit val="days"/>
      </c:dateAx>
      <c:valAx>
        <c:axId val="50010002"/>
        <c:scaling>
          <c:orientation val="minMax"/>
        </c:scaling>
        <c:delete val="0"/>
        <c:axPos val="l"/>
        <c:majorGridlines/>
        <c:numFmt formatCode="#,##0.00;[Red]\(#,##0.00\);\–" sourceLinked="1"/>
        <c:majorTickMark val="out"/>
        <c:minorTickMark val="none"/>
        <c:tickLblPos val="nextTo"/>
        <c:crossAx val="50010001"/>
        <c:crosses val="autoZero"/>
        <c:crossBetween val="between"/>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Closing cash by week (AED)</a:t>
            </a:r>
          </a:p>
        </c:rich>
      </c:tx>
      <c:overlay val="0"/>
    </c:title>
    <c:autoTitleDeleted val="0"/>
    <c:plotArea>
      <c:layout/>
      <c:lineChart>
        <c:grouping val="standard"/>
        <c:varyColors val="0"/>
        <c:ser>
          <c:idx val="0"/>
          <c:order val="0"/>
          <c:tx>
            <c:v>Closing cash</c:v>
          </c:tx>
          <c:spPr>
            <a:ln w="31750">
              <a:solidFill>
                <a:srgbClr val="167565"/>
              </a:solidFill>
            </a:ln>
          </c:spPr>
          <c:marker>
            <c:symbol val="none"/>
          </c:marker>
          <c:cat>
            <c:numRef>
              <c:f>Example!$B$10:$N$10</c:f>
              <c:numCache>
                <c:formatCode>dd\ mmm\ yyyy</c:formatCode>
                <c:ptCount val="13"/>
                <c:pt idx="0">
                  <c:v>46293</c:v>
                </c:pt>
                <c:pt idx="1">
                  <c:v>46300</c:v>
                </c:pt>
                <c:pt idx="2">
                  <c:v>46307</c:v>
                </c:pt>
                <c:pt idx="3">
                  <c:v>46314</c:v>
                </c:pt>
                <c:pt idx="4">
                  <c:v>46321</c:v>
                </c:pt>
                <c:pt idx="5">
                  <c:v>46328</c:v>
                </c:pt>
                <c:pt idx="6">
                  <c:v>46335</c:v>
                </c:pt>
                <c:pt idx="7">
                  <c:v>46342</c:v>
                </c:pt>
                <c:pt idx="8">
                  <c:v>46349</c:v>
                </c:pt>
                <c:pt idx="9">
                  <c:v>46356</c:v>
                </c:pt>
                <c:pt idx="10">
                  <c:v>46363</c:v>
                </c:pt>
                <c:pt idx="11">
                  <c:v>46370</c:v>
                </c:pt>
                <c:pt idx="12">
                  <c:v>46377</c:v>
                </c:pt>
              </c:numCache>
            </c:numRef>
          </c:cat>
          <c:val>
            <c:numRef>
              <c:f>Example!$B$40:$N$40</c:f>
              <c:numCache>
                <c:formatCode>#,##0.00;[Red]\(#,##0.00\);\–</c:formatCode>
                <c:ptCount val="13"/>
                <c:pt idx="0">
                  <c:v>45000</c:v>
                </c:pt>
                <c:pt idx="1">
                  <c:v>63800</c:v>
                </c:pt>
                <c:pt idx="2">
                  <c:v>82600</c:v>
                </c:pt>
                <c:pt idx="3">
                  <c:v>101400</c:v>
                </c:pt>
                <c:pt idx="4">
                  <c:v>96400</c:v>
                </c:pt>
                <c:pt idx="5">
                  <c:v>85200</c:v>
                </c:pt>
                <c:pt idx="6">
                  <c:v>104000</c:v>
                </c:pt>
                <c:pt idx="7">
                  <c:v>117800</c:v>
                </c:pt>
                <c:pt idx="8">
                  <c:v>112800</c:v>
                </c:pt>
                <c:pt idx="9">
                  <c:v>131600</c:v>
                </c:pt>
                <c:pt idx="10">
                  <c:v>150400</c:v>
                </c:pt>
                <c:pt idx="11">
                  <c:v>169200</c:v>
                </c:pt>
                <c:pt idx="12">
                  <c:v>164200</c:v>
                </c:pt>
              </c:numCache>
            </c:numRef>
          </c:val>
          <c:smooth val="0"/>
          <c:extLst>
            <c:ext xmlns:c16="http://schemas.microsoft.com/office/drawing/2014/chart" uri="{C3380CC4-5D6E-409C-BE32-E72D297353CC}">
              <c16:uniqueId val="{00000000-752B-4398-821A-CF028893975B}"/>
            </c:ext>
          </c:extLst>
        </c:ser>
        <c:dLbls>
          <c:showLegendKey val="0"/>
          <c:showVal val="0"/>
          <c:showCatName val="0"/>
          <c:showSerName val="0"/>
          <c:showPercent val="0"/>
          <c:showBubbleSize val="0"/>
        </c:dLbls>
        <c:smooth val="0"/>
        <c:axId val="50020001"/>
        <c:axId val="50020002"/>
      </c:lineChart>
      <c:dateAx>
        <c:axId val="50020001"/>
        <c:scaling>
          <c:orientation val="minMax"/>
        </c:scaling>
        <c:delete val="0"/>
        <c:axPos val="b"/>
        <c:numFmt formatCode="dd\ mmm\ yyyy" sourceLinked="1"/>
        <c:majorTickMark val="out"/>
        <c:minorTickMark val="none"/>
        <c:tickLblPos val="nextTo"/>
        <c:crossAx val="50020002"/>
        <c:crosses val="autoZero"/>
        <c:auto val="1"/>
        <c:lblOffset val="100"/>
        <c:baseTimeUnit val="days"/>
      </c:dateAx>
      <c:valAx>
        <c:axId val="50020002"/>
        <c:scaling>
          <c:orientation val="minMax"/>
        </c:scaling>
        <c:delete val="0"/>
        <c:axPos val="l"/>
        <c:majorGridlines/>
        <c:numFmt formatCode="#,##0.00;[Red]\(#,##0.00\);\–" sourceLinked="1"/>
        <c:majorTickMark val="out"/>
        <c:minorTickMark val="none"/>
        <c:tickLblPos val="nextTo"/>
        <c:crossAx val="50020001"/>
        <c:crosses val="autoZero"/>
        <c:crossBetween val="between"/>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47</xdr:row>
      <xdr:rowOff>0</xdr:rowOff>
    </xdr:from>
    <xdr:to>
      <xdr:col>5</xdr:col>
      <xdr:colOff>990600</xdr:colOff>
      <xdr:row>56</xdr:row>
      <xdr:rowOff>190500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47</xdr:row>
      <xdr:rowOff>0</xdr:rowOff>
    </xdr:from>
    <xdr:to>
      <xdr:col>5</xdr:col>
      <xdr:colOff>990600</xdr:colOff>
      <xdr:row>56</xdr:row>
      <xdr:rowOff>190500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of.gov.ae/en/public-finance/tax/value-added-tax-vat/" TargetMode="External"/><Relationship Id="rId3" Type="http://schemas.openxmlformats.org/officeDocument/2006/relationships/hyperlink" Target="https://ggb.consulting/toolkit/uae-restaurant-cash-flow-template" TargetMode="External"/><Relationship Id="rId4" Type="http://schemas.openxmlformats.org/officeDocument/2006/relationships/hyperlink" Target="https://ggb.consulting/turnaround"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7565"/>
    <pageSetUpPr fitToPage="1"/>
  </sheetPr>
  <dimension ref="A1:H16"/>
  <sheetViews>
    <sheetView showGridLines="0" tabSelected="1" workbookViewId="0">
      <selection sqref="A1:H1"/>
    </sheetView>
  </sheetViews>
  <sheetFormatPr defaultRowHeight="23" customHeight="1" x14ac:dyDescent="0.35"/>
  <cols>
    <col min="1" max="1" width="27.7265625" customWidth="1"/>
    <col min="2" max="8" width="13.7265625" customWidth="1"/>
  </cols>
  <sheetData>
    <row r="1" spans="1:8" ht="36" customHeight="1" x14ac:dyDescent="0.6">
      <c r="A1" s="11" t="s">
        <v>0</v>
      </c>
      <c r="B1" s="11"/>
      <c r="C1" s="11"/>
      <c r="D1" s="11"/>
      <c r="E1" s="11"/>
      <c r="F1" s="11"/>
      <c r="G1" s="11"/>
      <c r="H1" s="11"/>
    </row>
    <row r="2" spans="1:8" ht="30" customHeight="1" x14ac:dyDescent="0.35">
      <c r="A2" s="12" t="s">
        <v>1</v>
      </c>
      <c r="B2" s="12"/>
      <c r="C2" s="12"/>
      <c r="D2" s="12"/>
      <c r="E2" s="12"/>
      <c r="F2" s="12"/>
      <c r="G2" s="12"/>
      <c r="H2" s="12"/>
    </row>
    <row r="5" spans="1:8" ht="52" customHeight="1" x14ac:dyDescent="0.35">
      <c r="A5" s="1" t="s">
        <v>2</v>
      </c>
      <c r="B5" s="10" t="s">
        <v>3</v>
      </c>
      <c r="C5" s="10"/>
      <c r="D5" s="10"/>
      <c r="E5" s="10"/>
      <c r="F5" s="10"/>
      <c r="G5" s="10"/>
      <c r="H5" s="10"/>
    </row>
    <row r="6" spans="1:8" ht="52" customHeight="1" x14ac:dyDescent="0.35">
      <c r="A6" s="1" t="s">
        <v>4</v>
      </c>
      <c r="B6" s="10" t="s">
        <v>5</v>
      </c>
      <c r="C6" s="10"/>
      <c r="D6" s="10"/>
      <c r="E6" s="10"/>
      <c r="F6" s="10"/>
      <c r="G6" s="10"/>
      <c r="H6" s="10"/>
    </row>
    <row r="7" spans="1:8" ht="52" customHeight="1" x14ac:dyDescent="0.35">
      <c r="A7" s="1" t="s">
        <v>6</v>
      </c>
      <c r="B7" s="10" t="s">
        <v>7</v>
      </c>
      <c r="C7" s="10"/>
      <c r="D7" s="10"/>
      <c r="E7" s="10"/>
      <c r="F7" s="10"/>
      <c r="G7" s="10"/>
      <c r="H7" s="10"/>
    </row>
    <row r="8" spans="1:8" ht="52" customHeight="1" x14ac:dyDescent="0.35">
      <c r="A8" s="1" t="s">
        <v>8</v>
      </c>
      <c r="B8" s="10" t="s">
        <v>9</v>
      </c>
      <c r="C8" s="10"/>
      <c r="D8" s="10"/>
      <c r="E8" s="10"/>
      <c r="F8" s="10"/>
      <c r="G8" s="10"/>
      <c r="H8" s="10"/>
    </row>
    <row r="9" spans="1:8" ht="52" customHeight="1" x14ac:dyDescent="0.35">
      <c r="A9" s="1" t="s">
        <v>10</v>
      </c>
      <c r="B9" s="10" t="s">
        <v>11</v>
      </c>
      <c r="C9" s="10"/>
      <c r="D9" s="10"/>
      <c r="E9" s="10"/>
      <c r="F9" s="10"/>
      <c r="G9" s="10"/>
      <c r="H9" s="10"/>
    </row>
    <row r="10" spans="1:8" ht="52" customHeight="1" x14ac:dyDescent="0.35">
      <c r="A10" s="1" t="s">
        <v>12</v>
      </c>
      <c r="B10" s="10" t="s">
        <v>13</v>
      </c>
      <c r="C10" s="10"/>
      <c r="D10" s="10"/>
      <c r="E10" s="10"/>
      <c r="F10" s="10"/>
      <c r="G10" s="10"/>
      <c r="H10" s="10"/>
    </row>
    <row r="11" spans="1:8" ht="52" customHeight="1" x14ac:dyDescent="0.35">
      <c r="A11" s="1" t="s">
        <v>14</v>
      </c>
      <c r="B11" s="10" t="s">
        <v>15</v>
      </c>
      <c r="C11" s="10"/>
      <c r="D11" s="10"/>
      <c r="E11" s="10"/>
      <c r="F11" s="10"/>
      <c r="G11" s="10"/>
      <c r="H11" s="10"/>
    </row>
    <row r="12" spans="1:8" ht="52" customHeight="1" x14ac:dyDescent="0.35">
      <c r="A12" s="1" t="s">
        <v>16</v>
      </c>
      <c r="B12" s="10" t="s">
        <v>17</v>
      </c>
      <c r="C12" s="10"/>
      <c r="D12" s="10"/>
      <c r="E12" s="10"/>
      <c r="F12" s="10"/>
      <c r="G12" s="10"/>
      <c r="H12" s="10"/>
    </row>
    <row r="13" spans="1:8" ht="52" customHeight="1" x14ac:dyDescent="0.35">
      <c r="A13" s="1" t="s">
        <v>18</v>
      </c>
      <c r="B13" s="10" t="s">
        <v>19</v>
      </c>
      <c r="C13" s="10"/>
      <c r="D13" s="10"/>
      <c r="E13" s="10"/>
      <c r="F13" s="10"/>
      <c r="G13" s="10"/>
      <c r="H13" s="10"/>
    </row>
    <row r="15" spans="1:8" ht="34" customHeight="1">
      <c r="A15" s="1" t="inlineStr">
        <is>
          <t>Resource page</t>
        </is>
      </c>
      <c r="B15" s="10" t="inlineStr">
        <is>
          <t xml:space="preserve">ggb.consulting/toolkit/uae-restaurant-cash-flow-template  —  the guide, worked example, common mistakes and any updated edition of this file.</t>
        </is>
      </c>
      <c r="C15" s="10"/>
      <c r="D15" s="10"/>
      <c r="E15" s="10"/>
      <c r="F15" s="10"/>
      <c r="G15" s="10"/>
      <c r="H15" s="10"/>
    </row>
    <row r="16" spans="1:8" ht="34" customHeight="1">
      <c r="A16" s="1" t="inlineStr">
        <is>
          <t>Related GGB service</t>
        </is>
      </c>
      <c r="B16" s="10" t="inlineStr">
        <is>
          <t xml:space="preserve">Restaurant turnaround and cash control: ggb.consulting/turnaround</t>
        </is>
      </c>
      <c r="C16" s="10"/>
      <c r="D16" s="10"/>
      <c r="E16" s="10"/>
      <c r="F16" s="10"/>
      <c r="G16" s="10"/>
      <c r="H16" s="10"/>
    </row>
  </sheetData>
  <mergeCells count="13">
    <mergeCell ref="A1:H1"/>
    <mergeCell ref="A2:H2"/>
    <mergeCell ref="B5:H5"/>
    <mergeCell ref="B6:H6"/>
    <mergeCell ref="B7:H7"/>
    <mergeCell ref="B13:H13"/>
    <mergeCell ref="B8:H8"/>
    <mergeCell ref="B9:H9"/>
    <mergeCell ref="B10:H10"/>
    <mergeCell ref="B11:H11"/>
    <mergeCell ref="B12:H12"/>
    <mergeCell ref="B15:H15"/>
    <mergeCell ref="B16:H16"/>
  </mergeCells>
  <hyperlinks>
    <hyperlink ref="B13" r:id="rId1" xr:uid="{00000000-0004-0000-0000-000000000000}"/>
    <hyperlink ref="B15" r:id="rId3" display="https://ggb.consulting/toolkit/uae-restaurant-cash-flow-template"/>
    <hyperlink ref="B16" r:id="rId4" display="https://ggb.consulting/turnaround"/>
  </hyperlinks>
  <pageMargins left="0.3" right="0.3" top="0.5" bottom="0.5" header="0.3" footer="0.3"/>
  <pageSetup paperSize="9" scale="79" orientation="portrait" r:id="rId2"/>
  <headerFooter>
    <oddFooter>&amp;LGGB Consulting | UAE edition 1.0&amp;RPage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67565"/>
    <pageSetUpPr fitToPage="1"/>
  </sheetPr>
  <dimension ref="A1:N45"/>
  <sheetViews>
    <sheetView showGridLines="0" workbookViewId="0">
      <pane xSplit="1" ySplit="10" topLeftCell="B11" activePane="bottomRight" state="frozen"/>
      <selection pane="topRight" activeCell="B1" sqref="B1"/>
      <selection pane="bottomLeft" activeCell="A11" sqref="A11"/>
      <selection pane="bottomRight"/>
    </sheetView>
  </sheetViews>
  <sheetFormatPr defaultRowHeight="23" customHeight="1" x14ac:dyDescent="0.35"/>
  <cols>
    <col min="1" max="1" width="43.7265625" customWidth="1"/>
    <col min="2" max="14" width="15.7265625" customWidth="1"/>
  </cols>
  <sheetData>
    <row r="1" spans="1:14" ht="36" customHeight="1" x14ac:dyDescent="0.6">
      <c r="A1" s="11" t="s">
        <v>20</v>
      </c>
      <c r="B1" s="11"/>
      <c r="C1" s="11"/>
      <c r="D1" s="11"/>
      <c r="E1" s="11"/>
      <c r="F1" s="11"/>
      <c r="G1" s="11"/>
      <c r="H1" s="11"/>
      <c r="I1" s="11"/>
      <c r="J1" s="11"/>
      <c r="K1" s="11"/>
      <c r="L1" s="11"/>
      <c r="M1" s="11"/>
      <c r="N1" s="11"/>
    </row>
    <row r="2" spans="1:14" ht="30" customHeight="1" x14ac:dyDescent="0.35">
      <c r="A2" s="12" t="s">
        <v>1</v>
      </c>
      <c r="B2" s="12"/>
      <c r="C2" s="12"/>
      <c r="D2" s="12"/>
      <c r="E2" s="12"/>
      <c r="F2" s="12"/>
      <c r="G2" s="12"/>
      <c r="H2" s="12"/>
      <c r="I2" s="12"/>
      <c r="J2" s="12"/>
      <c r="K2" s="12"/>
      <c r="L2" s="12"/>
      <c r="M2" s="12"/>
      <c r="N2" s="12"/>
    </row>
    <row r="5" spans="1:14" ht="23" customHeight="1" x14ac:dyDescent="0.35">
      <c r="A5" s="2" t="s">
        <v>21</v>
      </c>
      <c r="B5" s="13" t="s">
        <v>55</v>
      </c>
      <c r="C5" s="13"/>
      <c r="D5" s="13"/>
    </row>
    <row r="6" spans="1:14" ht="23" customHeight="1" x14ac:dyDescent="0.35">
      <c r="A6" s="2" t="s">
        <v>22</v>
      </c>
      <c r="B6" s="4">
        <v>46293</v>
      </c>
    </row>
    <row r="7" spans="1:14" ht="23" customHeight="1" x14ac:dyDescent="0.35">
      <c r="A7" s="2" t="s">
        <v>23</v>
      </c>
      <c r="B7" s="5">
        <v>0</v>
      </c>
    </row>
    <row r="8" spans="1:14" ht="23" customHeight="1" x14ac:dyDescent="0.35">
      <c r="A8" s="2" t="s">
        <v>24</v>
      </c>
      <c r="B8" s="5">
        <v>0</v>
      </c>
    </row>
    <row r="10" spans="1:14" ht="23" customHeight="1" x14ac:dyDescent="0.35">
      <c r="A10" s="1" t="s">
        <v>25</v>
      </c>
      <c r="B10" s="6">
        <f>$B$6+0</f>
        <v>46293</v>
      </c>
      <c r="C10" s="6">
        <f>$B$6+7</f>
        <v>46300</v>
      </c>
      <c r="D10" s="6">
        <f>$B$6+14</f>
        <v>46307</v>
      </c>
      <c r="E10" s="6">
        <f>$B$6+21</f>
        <v>46314</v>
      </c>
      <c r="F10" s="6">
        <f>$B$6+28</f>
        <v>46321</v>
      </c>
      <c r="G10" s="6">
        <f>$B$6+35</f>
        <v>46328</v>
      </c>
      <c r="H10" s="6">
        <f>$B$6+42</f>
        <v>46335</v>
      </c>
      <c r="I10" s="6">
        <f>$B$6+49</f>
        <v>46342</v>
      </c>
      <c r="J10" s="6">
        <f>$B$6+56</f>
        <v>46349</v>
      </c>
      <c r="K10" s="6">
        <f>$B$6+63</f>
        <v>46356</v>
      </c>
      <c r="L10" s="6">
        <f>$B$6+70</f>
        <v>46363</v>
      </c>
      <c r="M10" s="6">
        <f>$B$6+77</f>
        <v>46370</v>
      </c>
      <c r="N10" s="6">
        <f>$B$6+84</f>
        <v>46377</v>
      </c>
    </row>
    <row r="11" spans="1:14" ht="23" customHeight="1" x14ac:dyDescent="0.35">
      <c r="A11" s="1" t="s">
        <v>26</v>
      </c>
      <c r="B11" s="7">
        <f>$B$7</f>
        <v>0</v>
      </c>
      <c r="C11" s="7">
        <f t="shared" ref="C11:N11" si="0">B40</f>
        <v>0</v>
      </c>
      <c r="D11" s="7">
        <f t="shared" si="0"/>
        <v>0</v>
      </c>
      <c r="E11" s="7">
        <f t="shared" si="0"/>
        <v>0</v>
      </c>
      <c r="F11" s="7">
        <f t="shared" si="0"/>
        <v>0</v>
      </c>
      <c r="G11" s="7">
        <f t="shared" si="0"/>
        <v>0</v>
      </c>
      <c r="H11" s="7">
        <f t="shared" si="0"/>
        <v>0</v>
      </c>
      <c r="I11" s="7">
        <f t="shared" si="0"/>
        <v>0</v>
      </c>
      <c r="J11" s="7">
        <f t="shared" si="0"/>
        <v>0</v>
      </c>
      <c r="K11" s="7">
        <f t="shared" si="0"/>
        <v>0</v>
      </c>
      <c r="L11" s="7">
        <f t="shared" si="0"/>
        <v>0</v>
      </c>
      <c r="M11" s="7">
        <f t="shared" si="0"/>
        <v>0</v>
      </c>
      <c r="N11" s="7">
        <f t="shared" si="0"/>
        <v>0</v>
      </c>
    </row>
    <row r="13" spans="1:14" ht="23" customHeight="1" x14ac:dyDescent="0.35">
      <c r="A13" s="2" t="s">
        <v>27</v>
      </c>
      <c r="B13" s="5">
        <v>0</v>
      </c>
      <c r="C13" s="5">
        <v>0</v>
      </c>
      <c r="D13" s="5">
        <v>0</v>
      </c>
      <c r="E13" s="5">
        <v>0</v>
      </c>
      <c r="F13" s="5">
        <v>0</v>
      </c>
      <c r="G13" s="5">
        <v>0</v>
      </c>
      <c r="H13" s="5">
        <v>0</v>
      </c>
      <c r="I13" s="5">
        <v>0</v>
      </c>
      <c r="J13" s="5">
        <v>0</v>
      </c>
      <c r="K13" s="5">
        <v>0</v>
      </c>
      <c r="L13" s="5">
        <v>0</v>
      </c>
      <c r="M13" s="5">
        <v>0</v>
      </c>
      <c r="N13" s="5">
        <v>0</v>
      </c>
    </row>
    <row r="14" spans="1:14" ht="23" customHeight="1" x14ac:dyDescent="0.35">
      <c r="A14" s="2" t="s">
        <v>28</v>
      </c>
      <c r="B14" s="5">
        <v>0</v>
      </c>
      <c r="C14" s="5">
        <v>0</v>
      </c>
      <c r="D14" s="5">
        <v>0</v>
      </c>
      <c r="E14" s="5">
        <v>0</v>
      </c>
      <c r="F14" s="5">
        <v>0</v>
      </c>
      <c r="G14" s="5">
        <v>0</v>
      </c>
      <c r="H14" s="5">
        <v>0</v>
      </c>
      <c r="I14" s="5">
        <v>0</v>
      </c>
      <c r="J14" s="5">
        <v>0</v>
      </c>
      <c r="K14" s="5">
        <v>0</v>
      </c>
      <c r="L14" s="5">
        <v>0</v>
      </c>
      <c r="M14" s="5">
        <v>0</v>
      </c>
      <c r="N14" s="5">
        <v>0</v>
      </c>
    </row>
    <row r="15" spans="1:14" ht="23" customHeight="1" x14ac:dyDescent="0.35">
      <c r="A15" s="2" t="s">
        <v>29</v>
      </c>
      <c r="B15" s="5">
        <v>0</v>
      </c>
      <c r="C15" s="5">
        <v>0</v>
      </c>
      <c r="D15" s="5">
        <v>0</v>
      </c>
      <c r="E15" s="5">
        <v>0</v>
      </c>
      <c r="F15" s="5">
        <v>0</v>
      </c>
      <c r="G15" s="5">
        <v>0</v>
      </c>
      <c r="H15" s="5">
        <v>0</v>
      </c>
      <c r="I15" s="5">
        <v>0</v>
      </c>
      <c r="J15" s="5">
        <v>0</v>
      </c>
      <c r="K15" s="5">
        <v>0</v>
      </c>
      <c r="L15" s="5">
        <v>0</v>
      </c>
      <c r="M15" s="5">
        <v>0</v>
      </c>
      <c r="N15" s="5">
        <v>0</v>
      </c>
    </row>
    <row r="16" spans="1:14" ht="23" customHeight="1" x14ac:dyDescent="0.35">
      <c r="A16" s="2" t="s">
        <v>30</v>
      </c>
      <c r="B16" s="5">
        <v>0</v>
      </c>
      <c r="C16" s="5">
        <v>0</v>
      </c>
      <c r="D16" s="5">
        <v>0</v>
      </c>
      <c r="E16" s="5">
        <v>0</v>
      </c>
      <c r="F16" s="5">
        <v>0</v>
      </c>
      <c r="G16" s="5">
        <v>0</v>
      </c>
      <c r="H16" s="5">
        <v>0</v>
      </c>
      <c r="I16" s="5">
        <v>0</v>
      </c>
      <c r="J16" s="5">
        <v>0</v>
      </c>
      <c r="K16" s="5">
        <v>0</v>
      </c>
      <c r="L16" s="5">
        <v>0</v>
      </c>
      <c r="M16" s="5">
        <v>0</v>
      </c>
      <c r="N16" s="5">
        <v>0</v>
      </c>
    </row>
    <row r="17" spans="1:14" ht="23" customHeight="1" x14ac:dyDescent="0.35">
      <c r="A17" s="2" t="s">
        <v>31</v>
      </c>
      <c r="B17" s="5">
        <v>0</v>
      </c>
      <c r="C17" s="5">
        <v>0</v>
      </c>
      <c r="D17" s="5">
        <v>0</v>
      </c>
      <c r="E17" s="5">
        <v>0</v>
      </c>
      <c r="F17" s="5">
        <v>0</v>
      </c>
      <c r="G17" s="5">
        <v>0</v>
      </c>
      <c r="H17" s="5">
        <v>0</v>
      </c>
      <c r="I17" s="5">
        <v>0</v>
      </c>
      <c r="J17" s="5">
        <v>0</v>
      </c>
      <c r="K17" s="5">
        <v>0</v>
      </c>
      <c r="L17" s="5">
        <v>0</v>
      </c>
      <c r="M17" s="5">
        <v>0</v>
      </c>
      <c r="N17" s="5">
        <v>0</v>
      </c>
    </row>
    <row r="18" spans="1:14" ht="23" customHeight="1" x14ac:dyDescent="0.35">
      <c r="A18" s="2" t="s">
        <v>32</v>
      </c>
      <c r="B18" s="5">
        <v>0</v>
      </c>
      <c r="C18" s="5">
        <v>0</v>
      </c>
      <c r="D18" s="5">
        <v>0</v>
      </c>
      <c r="E18" s="5">
        <v>0</v>
      </c>
      <c r="F18" s="5">
        <v>0</v>
      </c>
      <c r="G18" s="5">
        <v>0</v>
      </c>
      <c r="H18" s="5">
        <v>0</v>
      </c>
      <c r="I18" s="5">
        <v>0</v>
      </c>
      <c r="J18" s="5">
        <v>0</v>
      </c>
      <c r="K18" s="5">
        <v>0</v>
      </c>
      <c r="L18" s="5">
        <v>0</v>
      </c>
      <c r="M18" s="5">
        <v>0</v>
      </c>
      <c r="N18" s="5">
        <v>0</v>
      </c>
    </row>
    <row r="19" spans="1:14" ht="23" customHeight="1" x14ac:dyDescent="0.35">
      <c r="A19" s="1" t="s">
        <v>33</v>
      </c>
      <c r="B19" s="8">
        <f t="shared" ref="B19:N19" si="1">SUM(B13:B18)</f>
        <v>0</v>
      </c>
      <c r="C19" s="8">
        <f t="shared" si="1"/>
        <v>0</v>
      </c>
      <c r="D19" s="8">
        <f t="shared" si="1"/>
        <v>0</v>
      </c>
      <c r="E19" s="8">
        <f t="shared" si="1"/>
        <v>0</v>
      </c>
      <c r="F19" s="8">
        <f t="shared" si="1"/>
        <v>0</v>
      </c>
      <c r="G19" s="8">
        <f t="shared" si="1"/>
        <v>0</v>
      </c>
      <c r="H19" s="8">
        <f t="shared" si="1"/>
        <v>0</v>
      </c>
      <c r="I19" s="8">
        <f t="shared" si="1"/>
        <v>0</v>
      </c>
      <c r="J19" s="8">
        <f t="shared" si="1"/>
        <v>0</v>
      </c>
      <c r="K19" s="8">
        <f t="shared" si="1"/>
        <v>0</v>
      </c>
      <c r="L19" s="8">
        <f t="shared" si="1"/>
        <v>0</v>
      </c>
      <c r="M19" s="8">
        <f t="shared" si="1"/>
        <v>0</v>
      </c>
      <c r="N19" s="8">
        <f t="shared" si="1"/>
        <v>0</v>
      </c>
    </row>
    <row r="21" spans="1:14" ht="23" customHeight="1" x14ac:dyDescent="0.35">
      <c r="A21" s="2" t="s">
        <v>34</v>
      </c>
      <c r="B21" s="5">
        <v>0</v>
      </c>
      <c r="C21" s="5">
        <v>0</v>
      </c>
      <c r="D21" s="5">
        <v>0</v>
      </c>
      <c r="E21" s="5">
        <v>0</v>
      </c>
      <c r="F21" s="5">
        <v>0</v>
      </c>
      <c r="G21" s="5">
        <v>0</v>
      </c>
      <c r="H21" s="5">
        <v>0</v>
      </c>
      <c r="I21" s="5">
        <v>0</v>
      </c>
      <c r="J21" s="5">
        <v>0</v>
      </c>
      <c r="K21" s="5">
        <v>0</v>
      </c>
      <c r="L21" s="5">
        <v>0</v>
      </c>
      <c r="M21" s="5">
        <v>0</v>
      </c>
      <c r="N21" s="5">
        <v>0</v>
      </c>
    </row>
    <row r="22" spans="1:14" ht="23" customHeight="1" x14ac:dyDescent="0.35">
      <c r="A22" s="2" t="s">
        <v>35</v>
      </c>
      <c r="B22" s="5">
        <v>0</v>
      </c>
      <c r="C22" s="5">
        <v>0</v>
      </c>
      <c r="D22" s="5">
        <v>0</v>
      </c>
      <c r="E22" s="5">
        <v>0</v>
      </c>
      <c r="F22" s="5">
        <v>0</v>
      </c>
      <c r="G22" s="5">
        <v>0</v>
      </c>
      <c r="H22" s="5">
        <v>0</v>
      </c>
      <c r="I22" s="5">
        <v>0</v>
      </c>
      <c r="J22" s="5">
        <v>0</v>
      </c>
      <c r="K22" s="5">
        <v>0</v>
      </c>
      <c r="L22" s="5">
        <v>0</v>
      </c>
      <c r="M22" s="5">
        <v>0</v>
      </c>
      <c r="N22" s="5">
        <v>0</v>
      </c>
    </row>
    <row r="23" spans="1:14" ht="23" customHeight="1" x14ac:dyDescent="0.35">
      <c r="A23" s="2" t="s">
        <v>36</v>
      </c>
      <c r="B23" s="5">
        <v>0</v>
      </c>
      <c r="C23" s="5">
        <v>0</v>
      </c>
      <c r="D23" s="5">
        <v>0</v>
      </c>
      <c r="E23" s="5">
        <v>0</v>
      </c>
      <c r="F23" s="5">
        <v>0</v>
      </c>
      <c r="G23" s="5">
        <v>0</v>
      </c>
      <c r="H23" s="5">
        <v>0</v>
      </c>
      <c r="I23" s="5">
        <v>0</v>
      </c>
      <c r="J23" s="5">
        <v>0</v>
      </c>
      <c r="K23" s="5">
        <v>0</v>
      </c>
      <c r="L23" s="5">
        <v>0</v>
      </c>
      <c r="M23" s="5">
        <v>0</v>
      </c>
      <c r="N23" s="5">
        <v>0</v>
      </c>
    </row>
    <row r="24" spans="1:14" ht="23" customHeight="1" x14ac:dyDescent="0.35">
      <c r="A24" s="2" t="s">
        <v>37</v>
      </c>
      <c r="B24" s="5">
        <v>0</v>
      </c>
      <c r="C24" s="5">
        <v>0</v>
      </c>
      <c r="D24" s="5">
        <v>0</v>
      </c>
      <c r="E24" s="5">
        <v>0</v>
      </c>
      <c r="F24" s="5">
        <v>0</v>
      </c>
      <c r="G24" s="5">
        <v>0</v>
      </c>
      <c r="H24" s="5">
        <v>0</v>
      </c>
      <c r="I24" s="5">
        <v>0</v>
      </c>
      <c r="J24" s="5">
        <v>0</v>
      </c>
      <c r="K24" s="5">
        <v>0</v>
      </c>
      <c r="L24" s="5">
        <v>0</v>
      </c>
      <c r="M24" s="5">
        <v>0</v>
      </c>
      <c r="N24" s="5">
        <v>0</v>
      </c>
    </row>
    <row r="25" spans="1:14" ht="23" customHeight="1" x14ac:dyDescent="0.35">
      <c r="A25" s="2" t="s">
        <v>38</v>
      </c>
      <c r="B25" s="5">
        <v>0</v>
      </c>
      <c r="C25" s="5">
        <v>0</v>
      </c>
      <c r="D25" s="5">
        <v>0</v>
      </c>
      <c r="E25" s="5">
        <v>0</v>
      </c>
      <c r="F25" s="5">
        <v>0</v>
      </c>
      <c r="G25" s="5">
        <v>0</v>
      </c>
      <c r="H25" s="5">
        <v>0</v>
      </c>
      <c r="I25" s="5">
        <v>0</v>
      </c>
      <c r="J25" s="5">
        <v>0</v>
      </c>
      <c r="K25" s="5">
        <v>0</v>
      </c>
      <c r="L25" s="5">
        <v>0</v>
      </c>
      <c r="M25" s="5">
        <v>0</v>
      </c>
      <c r="N25" s="5">
        <v>0</v>
      </c>
    </row>
    <row r="26" spans="1:14" ht="23" customHeight="1" x14ac:dyDescent="0.35">
      <c r="A26" s="2" t="s">
        <v>39</v>
      </c>
      <c r="B26" s="5">
        <v>0</v>
      </c>
      <c r="C26" s="5">
        <v>0</v>
      </c>
      <c r="D26" s="5">
        <v>0</v>
      </c>
      <c r="E26" s="5">
        <v>0</v>
      </c>
      <c r="F26" s="5">
        <v>0</v>
      </c>
      <c r="G26" s="5">
        <v>0</v>
      </c>
      <c r="H26" s="5">
        <v>0</v>
      </c>
      <c r="I26" s="5">
        <v>0</v>
      </c>
      <c r="J26" s="5">
        <v>0</v>
      </c>
      <c r="K26" s="5">
        <v>0</v>
      </c>
      <c r="L26" s="5">
        <v>0</v>
      </c>
      <c r="M26" s="5">
        <v>0</v>
      </c>
      <c r="N26" s="5">
        <v>0</v>
      </c>
    </row>
    <row r="27" spans="1:14" ht="23" customHeight="1" x14ac:dyDescent="0.35">
      <c r="A27" s="2" t="s">
        <v>40</v>
      </c>
      <c r="B27" s="5">
        <v>0</v>
      </c>
      <c r="C27" s="5">
        <v>0</v>
      </c>
      <c r="D27" s="5">
        <v>0</v>
      </c>
      <c r="E27" s="5">
        <v>0</v>
      </c>
      <c r="F27" s="5">
        <v>0</v>
      </c>
      <c r="G27" s="5">
        <v>0</v>
      </c>
      <c r="H27" s="5">
        <v>0</v>
      </c>
      <c r="I27" s="5">
        <v>0</v>
      </c>
      <c r="J27" s="5">
        <v>0</v>
      </c>
      <c r="K27" s="5">
        <v>0</v>
      </c>
      <c r="L27" s="5">
        <v>0</v>
      </c>
      <c r="M27" s="5">
        <v>0</v>
      </c>
      <c r="N27" s="5">
        <v>0</v>
      </c>
    </row>
    <row r="28" spans="1:14" ht="23" customHeight="1" x14ac:dyDescent="0.35">
      <c r="A28" s="2" t="s">
        <v>41</v>
      </c>
      <c r="B28" s="5">
        <v>0</v>
      </c>
      <c r="C28" s="5">
        <v>0</v>
      </c>
      <c r="D28" s="5">
        <v>0</v>
      </c>
      <c r="E28" s="5">
        <v>0</v>
      </c>
      <c r="F28" s="5">
        <v>0</v>
      </c>
      <c r="G28" s="5">
        <v>0</v>
      </c>
      <c r="H28" s="5">
        <v>0</v>
      </c>
      <c r="I28" s="5">
        <v>0</v>
      </c>
      <c r="J28" s="5">
        <v>0</v>
      </c>
      <c r="K28" s="5">
        <v>0</v>
      </c>
      <c r="L28" s="5">
        <v>0</v>
      </c>
      <c r="M28" s="5">
        <v>0</v>
      </c>
      <c r="N28" s="5">
        <v>0</v>
      </c>
    </row>
    <row r="29" spans="1:14" ht="23" customHeight="1" x14ac:dyDescent="0.35">
      <c r="A29" s="2" t="s">
        <v>42</v>
      </c>
      <c r="B29" s="5">
        <v>0</v>
      </c>
      <c r="C29" s="5">
        <v>0</v>
      </c>
      <c r="D29" s="5">
        <v>0</v>
      </c>
      <c r="E29" s="5">
        <v>0</v>
      </c>
      <c r="F29" s="5">
        <v>0</v>
      </c>
      <c r="G29" s="5">
        <v>0</v>
      </c>
      <c r="H29" s="5">
        <v>0</v>
      </c>
      <c r="I29" s="5">
        <v>0</v>
      </c>
      <c r="J29" s="5">
        <v>0</v>
      </c>
      <c r="K29" s="5">
        <v>0</v>
      </c>
      <c r="L29" s="5">
        <v>0</v>
      </c>
      <c r="M29" s="5">
        <v>0</v>
      </c>
      <c r="N29" s="5">
        <v>0</v>
      </c>
    </row>
    <row r="30" spans="1:14" ht="23" customHeight="1" x14ac:dyDescent="0.35">
      <c r="A30" s="2" t="s">
        <v>43</v>
      </c>
      <c r="B30" s="5">
        <v>0</v>
      </c>
      <c r="C30" s="5">
        <v>0</v>
      </c>
      <c r="D30" s="5">
        <v>0</v>
      </c>
      <c r="E30" s="5">
        <v>0</v>
      </c>
      <c r="F30" s="5">
        <v>0</v>
      </c>
      <c r="G30" s="5">
        <v>0</v>
      </c>
      <c r="H30" s="5">
        <v>0</v>
      </c>
      <c r="I30" s="5">
        <v>0</v>
      </c>
      <c r="J30" s="5">
        <v>0</v>
      </c>
      <c r="K30" s="5">
        <v>0</v>
      </c>
      <c r="L30" s="5">
        <v>0</v>
      </c>
      <c r="M30" s="5">
        <v>0</v>
      </c>
      <c r="N30" s="5">
        <v>0</v>
      </c>
    </row>
    <row r="31" spans="1:14" ht="23" customHeight="1" x14ac:dyDescent="0.35">
      <c r="A31" s="2" t="s">
        <v>44</v>
      </c>
      <c r="B31" s="5">
        <v>0</v>
      </c>
      <c r="C31" s="5">
        <v>0</v>
      </c>
      <c r="D31" s="5">
        <v>0</v>
      </c>
      <c r="E31" s="5">
        <v>0</v>
      </c>
      <c r="F31" s="5">
        <v>0</v>
      </c>
      <c r="G31" s="5">
        <v>0</v>
      </c>
      <c r="H31" s="5">
        <v>0</v>
      </c>
      <c r="I31" s="5">
        <v>0</v>
      </c>
      <c r="J31" s="5">
        <v>0</v>
      </c>
      <c r="K31" s="5">
        <v>0</v>
      </c>
      <c r="L31" s="5">
        <v>0</v>
      </c>
      <c r="M31" s="5">
        <v>0</v>
      </c>
      <c r="N31" s="5">
        <v>0</v>
      </c>
    </row>
    <row r="32" spans="1:14" ht="23" customHeight="1" x14ac:dyDescent="0.35">
      <c r="A32" s="2" t="s">
        <v>45</v>
      </c>
      <c r="B32" s="5">
        <v>0</v>
      </c>
      <c r="C32" s="5">
        <v>0</v>
      </c>
      <c r="D32" s="5">
        <v>0</v>
      </c>
      <c r="E32" s="5">
        <v>0</v>
      </c>
      <c r="F32" s="5">
        <v>0</v>
      </c>
      <c r="G32" s="5">
        <v>0</v>
      </c>
      <c r="H32" s="5">
        <v>0</v>
      </c>
      <c r="I32" s="5">
        <v>0</v>
      </c>
      <c r="J32" s="5">
        <v>0</v>
      </c>
      <c r="K32" s="5">
        <v>0</v>
      </c>
      <c r="L32" s="5">
        <v>0</v>
      </c>
      <c r="M32" s="5">
        <v>0</v>
      </c>
      <c r="N32" s="5">
        <v>0</v>
      </c>
    </row>
    <row r="33" spans="1:14" ht="23" customHeight="1" x14ac:dyDescent="0.35">
      <c r="A33" s="2" t="s">
        <v>46</v>
      </c>
      <c r="B33" s="5">
        <v>0</v>
      </c>
      <c r="C33" s="5">
        <v>0</v>
      </c>
      <c r="D33" s="5">
        <v>0</v>
      </c>
      <c r="E33" s="5">
        <v>0</v>
      </c>
      <c r="F33" s="5">
        <v>0</v>
      </c>
      <c r="G33" s="5">
        <v>0</v>
      </c>
      <c r="H33" s="5">
        <v>0</v>
      </c>
      <c r="I33" s="5">
        <v>0</v>
      </c>
      <c r="J33" s="5">
        <v>0</v>
      </c>
      <c r="K33" s="5">
        <v>0</v>
      </c>
      <c r="L33" s="5">
        <v>0</v>
      </c>
      <c r="M33" s="5">
        <v>0</v>
      </c>
      <c r="N33" s="5">
        <v>0</v>
      </c>
    </row>
    <row r="34" spans="1:14" ht="23" customHeight="1" x14ac:dyDescent="0.35">
      <c r="A34" s="2" t="s">
        <v>47</v>
      </c>
      <c r="B34" s="5">
        <v>0</v>
      </c>
      <c r="C34" s="5">
        <v>0</v>
      </c>
      <c r="D34" s="5">
        <v>0</v>
      </c>
      <c r="E34" s="5">
        <v>0</v>
      </c>
      <c r="F34" s="5">
        <v>0</v>
      </c>
      <c r="G34" s="5">
        <v>0</v>
      </c>
      <c r="H34" s="5">
        <v>0</v>
      </c>
      <c r="I34" s="5">
        <v>0</v>
      </c>
      <c r="J34" s="5">
        <v>0</v>
      </c>
      <c r="K34" s="5">
        <v>0</v>
      </c>
      <c r="L34" s="5">
        <v>0</v>
      </c>
      <c r="M34" s="5">
        <v>0</v>
      </c>
      <c r="N34" s="5">
        <v>0</v>
      </c>
    </row>
    <row r="35" spans="1:14" ht="23" customHeight="1" x14ac:dyDescent="0.35">
      <c r="A35" s="2" t="s">
        <v>48</v>
      </c>
      <c r="B35" s="5">
        <v>0</v>
      </c>
      <c r="C35" s="5">
        <v>0</v>
      </c>
      <c r="D35" s="5">
        <v>0</v>
      </c>
      <c r="E35" s="5">
        <v>0</v>
      </c>
      <c r="F35" s="5">
        <v>0</v>
      </c>
      <c r="G35" s="5">
        <v>0</v>
      </c>
      <c r="H35" s="5">
        <v>0</v>
      </c>
      <c r="I35" s="5">
        <v>0</v>
      </c>
      <c r="J35" s="5">
        <v>0</v>
      </c>
      <c r="K35" s="5">
        <v>0</v>
      </c>
      <c r="L35" s="5">
        <v>0</v>
      </c>
      <c r="M35" s="5">
        <v>0</v>
      </c>
      <c r="N35" s="5">
        <v>0</v>
      </c>
    </row>
    <row r="36" spans="1:14" ht="23" customHeight="1" x14ac:dyDescent="0.35">
      <c r="A36" s="2" t="s">
        <v>49</v>
      </c>
      <c r="B36" s="5">
        <v>0</v>
      </c>
      <c r="C36" s="5">
        <v>0</v>
      </c>
      <c r="D36" s="5">
        <v>0</v>
      </c>
      <c r="E36" s="5">
        <v>0</v>
      </c>
      <c r="F36" s="5">
        <v>0</v>
      </c>
      <c r="G36" s="5">
        <v>0</v>
      </c>
      <c r="H36" s="5">
        <v>0</v>
      </c>
      <c r="I36" s="5">
        <v>0</v>
      </c>
      <c r="J36" s="5">
        <v>0</v>
      </c>
      <c r="K36" s="5">
        <v>0</v>
      </c>
      <c r="L36" s="5">
        <v>0</v>
      </c>
      <c r="M36" s="5">
        <v>0</v>
      </c>
      <c r="N36" s="5">
        <v>0</v>
      </c>
    </row>
    <row r="37" spans="1:14" ht="23" customHeight="1" x14ac:dyDescent="0.35">
      <c r="A37" s="1" t="s">
        <v>50</v>
      </c>
      <c r="B37" s="8">
        <f t="shared" ref="B37:N37" si="2">SUM(B21:B36)</f>
        <v>0</v>
      </c>
      <c r="C37" s="8">
        <f t="shared" si="2"/>
        <v>0</v>
      </c>
      <c r="D37" s="8">
        <f t="shared" si="2"/>
        <v>0</v>
      </c>
      <c r="E37" s="8">
        <f t="shared" si="2"/>
        <v>0</v>
      </c>
      <c r="F37" s="8">
        <f t="shared" si="2"/>
        <v>0</v>
      </c>
      <c r="G37" s="8">
        <f t="shared" si="2"/>
        <v>0</v>
      </c>
      <c r="H37" s="8">
        <f t="shared" si="2"/>
        <v>0</v>
      </c>
      <c r="I37" s="8">
        <f t="shared" si="2"/>
        <v>0</v>
      </c>
      <c r="J37" s="8">
        <f t="shared" si="2"/>
        <v>0</v>
      </c>
      <c r="K37" s="8">
        <f t="shared" si="2"/>
        <v>0</v>
      </c>
      <c r="L37" s="8">
        <f t="shared" si="2"/>
        <v>0</v>
      </c>
      <c r="M37" s="8">
        <f t="shared" si="2"/>
        <v>0</v>
      </c>
      <c r="N37" s="8">
        <f t="shared" si="2"/>
        <v>0</v>
      </c>
    </row>
    <row r="39" spans="1:14" ht="23" customHeight="1" x14ac:dyDescent="0.35">
      <c r="A39" s="1" t="s">
        <v>51</v>
      </c>
      <c r="B39" s="7">
        <f t="shared" ref="B39:N39" si="3">B19-B37</f>
        <v>0</v>
      </c>
      <c r="C39" s="7">
        <f t="shared" si="3"/>
        <v>0</v>
      </c>
      <c r="D39" s="7">
        <f t="shared" si="3"/>
        <v>0</v>
      </c>
      <c r="E39" s="7">
        <f t="shared" si="3"/>
        <v>0</v>
      </c>
      <c r="F39" s="7">
        <f t="shared" si="3"/>
        <v>0</v>
      </c>
      <c r="G39" s="7">
        <f t="shared" si="3"/>
        <v>0</v>
      </c>
      <c r="H39" s="7">
        <f t="shared" si="3"/>
        <v>0</v>
      </c>
      <c r="I39" s="7">
        <f t="shared" si="3"/>
        <v>0</v>
      </c>
      <c r="J39" s="7">
        <f t="shared" si="3"/>
        <v>0</v>
      </c>
      <c r="K39" s="7">
        <f t="shared" si="3"/>
        <v>0</v>
      </c>
      <c r="L39" s="7">
        <f t="shared" si="3"/>
        <v>0</v>
      </c>
      <c r="M39" s="7">
        <f t="shared" si="3"/>
        <v>0</v>
      </c>
      <c r="N39" s="7">
        <f t="shared" si="3"/>
        <v>0</v>
      </c>
    </row>
    <row r="40" spans="1:14" ht="23" customHeight="1" x14ac:dyDescent="0.35">
      <c r="A40" s="1" t="s">
        <v>52</v>
      </c>
      <c r="B40" s="8">
        <f t="shared" ref="B40:N40" si="4">B11+B39</f>
        <v>0</v>
      </c>
      <c r="C40" s="8">
        <f t="shared" si="4"/>
        <v>0</v>
      </c>
      <c r="D40" s="8">
        <f t="shared" si="4"/>
        <v>0</v>
      </c>
      <c r="E40" s="8">
        <f t="shared" si="4"/>
        <v>0</v>
      </c>
      <c r="F40" s="8">
        <f t="shared" si="4"/>
        <v>0</v>
      </c>
      <c r="G40" s="8">
        <f t="shared" si="4"/>
        <v>0</v>
      </c>
      <c r="H40" s="8">
        <f t="shared" si="4"/>
        <v>0</v>
      </c>
      <c r="I40" s="8">
        <f t="shared" si="4"/>
        <v>0</v>
      </c>
      <c r="J40" s="8">
        <f t="shared" si="4"/>
        <v>0</v>
      </c>
      <c r="K40" s="8">
        <f t="shared" si="4"/>
        <v>0</v>
      </c>
      <c r="L40" s="8">
        <f t="shared" si="4"/>
        <v>0</v>
      </c>
      <c r="M40" s="8">
        <f t="shared" si="4"/>
        <v>0</v>
      </c>
      <c r="N40" s="8">
        <f t="shared" si="4"/>
        <v>0</v>
      </c>
    </row>
    <row r="41" spans="1:14" ht="23" customHeight="1" x14ac:dyDescent="0.35">
      <c r="A41" s="2" t="s">
        <v>53</v>
      </c>
      <c r="B41" s="7">
        <f t="shared" ref="B41:N41" si="5">B40-$B$8</f>
        <v>0</v>
      </c>
      <c r="C41" s="7">
        <f t="shared" si="5"/>
        <v>0</v>
      </c>
      <c r="D41" s="7">
        <f t="shared" si="5"/>
        <v>0</v>
      </c>
      <c r="E41" s="7">
        <f t="shared" si="5"/>
        <v>0</v>
      </c>
      <c r="F41" s="7">
        <f t="shared" si="5"/>
        <v>0</v>
      </c>
      <c r="G41" s="7">
        <f t="shared" si="5"/>
        <v>0</v>
      </c>
      <c r="H41" s="7">
        <f t="shared" si="5"/>
        <v>0</v>
      </c>
      <c r="I41" s="7">
        <f t="shared" si="5"/>
        <v>0</v>
      </c>
      <c r="J41" s="7">
        <f t="shared" si="5"/>
        <v>0</v>
      </c>
      <c r="K41" s="7">
        <f t="shared" si="5"/>
        <v>0</v>
      </c>
      <c r="L41" s="7">
        <f t="shared" si="5"/>
        <v>0</v>
      </c>
      <c r="M41" s="7">
        <f t="shared" si="5"/>
        <v>0</v>
      </c>
      <c r="N41" s="7">
        <f t="shared" si="5"/>
        <v>0</v>
      </c>
    </row>
    <row r="42" spans="1:14" ht="36" customHeight="1" x14ac:dyDescent="0.35">
      <c r="A42" s="2" t="s">
        <v>54</v>
      </c>
      <c r="B42" s="9" t="str">
        <f t="shared" ref="B42:N42" si="6">IF(B40&lt;0,"NEGATIVE CASH",IF(B41&lt;0,"BELOW BUFFER","AT / ABOVE BUFFER"))</f>
        <v>AT / ABOVE BUFFER</v>
      </c>
      <c r="C42" s="9" t="str">
        <f t="shared" si="6"/>
        <v>AT / ABOVE BUFFER</v>
      </c>
      <c r="D42" s="9" t="str">
        <f t="shared" si="6"/>
        <v>AT / ABOVE BUFFER</v>
      </c>
      <c r="E42" s="9" t="str">
        <f t="shared" si="6"/>
        <v>AT / ABOVE BUFFER</v>
      </c>
      <c r="F42" s="9" t="str">
        <f t="shared" si="6"/>
        <v>AT / ABOVE BUFFER</v>
      </c>
      <c r="G42" s="9" t="str">
        <f t="shared" si="6"/>
        <v>AT / ABOVE BUFFER</v>
      </c>
      <c r="H42" s="9" t="str">
        <f t="shared" si="6"/>
        <v>AT / ABOVE BUFFER</v>
      </c>
      <c r="I42" s="9" t="str">
        <f t="shared" si="6"/>
        <v>AT / ABOVE BUFFER</v>
      </c>
      <c r="J42" s="9" t="str">
        <f t="shared" si="6"/>
        <v>AT / ABOVE BUFFER</v>
      </c>
      <c r="K42" s="9" t="str">
        <f t="shared" si="6"/>
        <v>AT / ABOVE BUFFER</v>
      </c>
      <c r="L42" s="9" t="str">
        <f t="shared" si="6"/>
        <v>AT / ABOVE BUFFER</v>
      </c>
      <c r="M42" s="9" t="str">
        <f t="shared" si="6"/>
        <v>AT / ABOVE BUFFER</v>
      </c>
      <c r="N42" s="9" t="str">
        <f t="shared" si="6"/>
        <v>AT / ABOVE BUFFER</v>
      </c>
    </row>
    <row r="44" spans="1:14" ht="23" customHeight="1" x14ac:dyDescent="0.35">
      <c r="A44" s="1" t="s">
        <v>56</v>
      </c>
      <c r="B44" s="8">
        <f>MIN(B40:N40)</f>
        <v>0</v>
      </c>
      <c r="D44" s="14" t="s">
        <v>57</v>
      </c>
      <c r="E44" s="14"/>
      <c r="F44" s="14"/>
      <c r="G44" s="14"/>
      <c r="H44" s="14"/>
      <c r="I44" s="14"/>
      <c r="J44" s="14"/>
      <c r="K44" s="14"/>
      <c r="L44" s="14"/>
      <c r="M44" s="14"/>
      <c r="N44" s="14"/>
    </row>
    <row r="45" spans="1:14" ht="23" customHeight="1" x14ac:dyDescent="0.35">
      <c r="D45" s="14"/>
      <c r="E45" s="14"/>
      <c r="F45" s="14"/>
      <c r="G45" s="14"/>
      <c r="H45" s="14"/>
      <c r="I45" s="14"/>
      <c r="J45" s="14"/>
      <c r="K45" s="14"/>
      <c r="L45" s="14"/>
      <c r="M45" s="14"/>
      <c r="N45" s="14"/>
    </row>
  </sheetData>
  <mergeCells count="4">
    <mergeCell ref="A1:N1"/>
    <mergeCell ref="A2:N2"/>
    <mergeCell ref="B5:D5"/>
    <mergeCell ref="D44:N45"/>
  </mergeCells>
  <conditionalFormatting sqref="B40:N41">
    <cfRule type="cellIs" dxfId="1" priority="1" operator="lessThan">
      <formula>0</formula>
    </cfRule>
  </conditionalFormatting>
  <dataValidations count="1">
    <dataValidation type="decimal" operator="greaterThanOrEqual" allowBlank="1" showInputMessage="1" showErrorMessage="1" errorTitle="Check input" error="Use a number of zero or more." promptTitle="AED / quantity" prompt="Enter a non-negative number." sqref="B7:B8 B21:N36 B13:N18" xr:uid="{00000000-0002-0000-0100-000000000000}">
      <formula1>0</formula1>
    </dataValidation>
  </dataValidations>
  <pageMargins left="0.3" right="0.3" top="0.5" bottom="0.5" header="0.3" footer="0.3"/>
  <pageSetup paperSize="8" orientation="landscape"/>
  <headerFooter>
    <oddFooter>&amp;LGGB Consulting | UAE edition 1.0&amp;RPage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67565"/>
    <pageSetUpPr fitToPage="1"/>
  </sheetPr>
  <dimension ref="A1:N45"/>
  <sheetViews>
    <sheetView showGridLines="0" workbookViewId="0">
      <pane xSplit="1" ySplit="10" topLeftCell="B11" activePane="bottomRight" state="frozen"/>
      <selection pane="topRight" activeCell="B1" sqref="B1"/>
      <selection pane="bottomLeft" activeCell="A11" sqref="A11"/>
      <selection pane="bottomRight"/>
    </sheetView>
  </sheetViews>
  <sheetFormatPr defaultRowHeight="23" customHeight="1" x14ac:dyDescent="0.35"/>
  <cols>
    <col min="1" max="1" width="43.7265625" customWidth="1"/>
    <col min="2" max="14" width="15.7265625" customWidth="1"/>
  </cols>
  <sheetData>
    <row r="1" spans="1:14" ht="36" customHeight="1" x14ac:dyDescent="0.6">
      <c r="A1" s="11" t="s">
        <v>58</v>
      </c>
      <c r="B1" s="11"/>
      <c r="C1" s="11"/>
      <c r="D1" s="11"/>
      <c r="E1" s="11"/>
      <c r="F1" s="11"/>
      <c r="G1" s="11"/>
      <c r="H1" s="11"/>
      <c r="I1" s="11"/>
      <c r="J1" s="11"/>
      <c r="K1" s="11"/>
      <c r="L1" s="11"/>
      <c r="M1" s="11"/>
      <c r="N1" s="11"/>
    </row>
    <row r="2" spans="1:14" ht="30" customHeight="1" x14ac:dyDescent="0.35">
      <c r="A2" s="12" t="s">
        <v>1</v>
      </c>
      <c r="B2" s="12"/>
      <c r="C2" s="12"/>
      <c r="D2" s="12"/>
      <c r="E2" s="12"/>
      <c r="F2" s="12"/>
      <c r="G2" s="12"/>
      <c r="H2" s="12"/>
      <c r="I2" s="12"/>
      <c r="J2" s="12"/>
      <c r="K2" s="12"/>
      <c r="L2" s="12"/>
      <c r="M2" s="12"/>
      <c r="N2" s="12"/>
    </row>
    <row r="5" spans="1:14" ht="23" customHeight="1" x14ac:dyDescent="0.35">
      <c r="A5" s="2" t="s">
        <v>21</v>
      </c>
      <c r="B5" s="13" t="s">
        <v>59</v>
      </c>
      <c r="C5" s="13"/>
      <c r="D5" s="13"/>
    </row>
    <row r="6" spans="1:14" ht="23" customHeight="1" x14ac:dyDescent="0.35">
      <c r="A6" s="2" t="s">
        <v>22</v>
      </c>
      <c r="B6" s="4">
        <v>46293</v>
      </c>
    </row>
    <row r="7" spans="1:14" ht="23" customHeight="1" x14ac:dyDescent="0.35">
      <c r="A7" s="2" t="s">
        <v>23</v>
      </c>
      <c r="B7" s="5">
        <v>50000</v>
      </c>
    </row>
    <row r="8" spans="1:14" ht="23" customHeight="1" x14ac:dyDescent="0.35">
      <c r="A8" s="2" t="s">
        <v>24</v>
      </c>
      <c r="B8" s="5">
        <v>15000</v>
      </c>
    </row>
    <row r="10" spans="1:14" ht="23" customHeight="1" x14ac:dyDescent="0.35">
      <c r="A10" s="1" t="s">
        <v>25</v>
      </c>
      <c r="B10" s="6">
        <f>$B$6+0</f>
        <v>46293</v>
      </c>
      <c r="C10" s="6">
        <f>$B$6+7</f>
        <v>46300</v>
      </c>
      <c r="D10" s="6">
        <f>$B$6+14</f>
        <v>46307</v>
      </c>
      <c r="E10" s="6">
        <f>$B$6+21</f>
        <v>46314</v>
      </c>
      <c r="F10" s="6">
        <f>$B$6+28</f>
        <v>46321</v>
      </c>
      <c r="G10" s="6">
        <f>$B$6+35</f>
        <v>46328</v>
      </c>
      <c r="H10" s="6">
        <f>$B$6+42</f>
        <v>46335</v>
      </c>
      <c r="I10" s="6">
        <f>$B$6+49</f>
        <v>46342</v>
      </c>
      <c r="J10" s="6">
        <f>$B$6+56</f>
        <v>46349</v>
      </c>
      <c r="K10" s="6">
        <f>$B$6+63</f>
        <v>46356</v>
      </c>
      <c r="L10" s="6">
        <f>$B$6+70</f>
        <v>46363</v>
      </c>
      <c r="M10" s="6">
        <f>$B$6+77</f>
        <v>46370</v>
      </c>
      <c r="N10" s="6">
        <f>$B$6+84</f>
        <v>46377</v>
      </c>
    </row>
    <row r="11" spans="1:14" ht="23" customHeight="1" x14ac:dyDescent="0.35">
      <c r="A11" s="1" t="s">
        <v>26</v>
      </c>
      <c r="B11" s="7">
        <f>$B$7</f>
        <v>50000</v>
      </c>
      <c r="C11" s="7">
        <f t="shared" ref="C11:N11" si="0">B40</f>
        <v>45000</v>
      </c>
      <c r="D11" s="7">
        <f t="shared" si="0"/>
        <v>63800</v>
      </c>
      <c r="E11" s="7">
        <f t="shared" si="0"/>
        <v>82600</v>
      </c>
      <c r="F11" s="7">
        <f t="shared" si="0"/>
        <v>101400</v>
      </c>
      <c r="G11" s="7">
        <f t="shared" si="0"/>
        <v>96400</v>
      </c>
      <c r="H11" s="7">
        <f t="shared" si="0"/>
        <v>85200</v>
      </c>
      <c r="I11" s="7">
        <f t="shared" si="0"/>
        <v>104000</v>
      </c>
      <c r="J11" s="7">
        <f t="shared" si="0"/>
        <v>117800</v>
      </c>
      <c r="K11" s="7">
        <f t="shared" si="0"/>
        <v>112800</v>
      </c>
      <c r="L11" s="7">
        <f t="shared" si="0"/>
        <v>131600</v>
      </c>
      <c r="M11" s="7">
        <f t="shared" si="0"/>
        <v>150400</v>
      </c>
      <c r="N11" s="7">
        <f t="shared" si="0"/>
        <v>169200</v>
      </c>
    </row>
    <row r="13" spans="1:14" ht="23" customHeight="1" x14ac:dyDescent="0.35">
      <c r="A13" s="2" t="s">
        <v>27</v>
      </c>
      <c r="B13" s="5">
        <v>8000</v>
      </c>
      <c r="C13" s="5">
        <v>8000</v>
      </c>
      <c r="D13" s="5">
        <v>8000</v>
      </c>
      <c r="E13" s="5">
        <v>8000</v>
      </c>
      <c r="F13" s="5">
        <v>8000</v>
      </c>
      <c r="G13" s="5">
        <v>8000</v>
      </c>
      <c r="H13" s="5">
        <v>8000</v>
      </c>
      <c r="I13" s="5">
        <v>8000</v>
      </c>
      <c r="J13" s="5">
        <v>8000</v>
      </c>
      <c r="K13" s="5">
        <v>8000</v>
      </c>
      <c r="L13" s="5">
        <v>8000</v>
      </c>
      <c r="M13" s="5">
        <v>8000</v>
      </c>
      <c r="N13" s="5">
        <v>8000</v>
      </c>
    </row>
    <row r="14" spans="1:14" ht="23" customHeight="1" x14ac:dyDescent="0.35">
      <c r="A14" s="2" t="s">
        <v>28</v>
      </c>
      <c r="B14" s="5">
        <v>16000</v>
      </c>
      <c r="C14" s="5">
        <v>16000</v>
      </c>
      <c r="D14" s="5">
        <v>16000</v>
      </c>
      <c r="E14" s="5">
        <v>16000</v>
      </c>
      <c r="F14" s="5">
        <v>16000</v>
      </c>
      <c r="G14" s="5">
        <v>16000</v>
      </c>
      <c r="H14" s="5">
        <v>16000</v>
      </c>
      <c r="I14" s="5">
        <v>16000</v>
      </c>
      <c r="J14" s="5">
        <v>16000</v>
      </c>
      <c r="K14" s="5">
        <v>16000</v>
      </c>
      <c r="L14" s="5">
        <v>16000</v>
      </c>
      <c r="M14" s="5">
        <v>16000</v>
      </c>
      <c r="N14" s="5">
        <v>16000</v>
      </c>
    </row>
    <row r="15" spans="1:14" ht="23" customHeight="1" x14ac:dyDescent="0.35">
      <c r="A15" s="2" t="s">
        <v>29</v>
      </c>
      <c r="B15" s="5">
        <v>6000</v>
      </c>
      <c r="C15" s="5">
        <v>6000</v>
      </c>
      <c r="D15" s="5">
        <v>6000</v>
      </c>
      <c r="E15" s="5">
        <v>6000</v>
      </c>
      <c r="F15" s="5">
        <v>6000</v>
      </c>
      <c r="G15" s="5">
        <v>6000</v>
      </c>
      <c r="H15" s="5">
        <v>6000</v>
      </c>
      <c r="I15" s="5">
        <v>6000</v>
      </c>
      <c r="J15" s="5">
        <v>6000</v>
      </c>
      <c r="K15" s="5">
        <v>6000</v>
      </c>
      <c r="L15" s="5">
        <v>6000</v>
      </c>
      <c r="M15" s="5">
        <v>6000</v>
      </c>
      <c r="N15" s="5">
        <v>6000</v>
      </c>
    </row>
    <row r="16" spans="1:14" ht="23" customHeight="1" x14ac:dyDescent="0.35">
      <c r="A16" s="2" t="s">
        <v>30</v>
      </c>
      <c r="B16" s="5">
        <v>0</v>
      </c>
      <c r="C16" s="5">
        <v>0</v>
      </c>
      <c r="D16" s="5">
        <v>0</v>
      </c>
      <c r="E16" s="5">
        <v>0</v>
      </c>
      <c r="F16" s="5">
        <v>0</v>
      </c>
      <c r="G16" s="5">
        <v>0</v>
      </c>
      <c r="H16" s="5">
        <v>0</v>
      </c>
      <c r="I16" s="5">
        <v>0</v>
      </c>
      <c r="J16" s="5">
        <v>0</v>
      </c>
      <c r="K16" s="5">
        <v>0</v>
      </c>
      <c r="L16" s="5">
        <v>0</v>
      </c>
      <c r="M16" s="5">
        <v>0</v>
      </c>
      <c r="N16" s="5">
        <v>0</v>
      </c>
    </row>
    <row r="17" spans="1:14" ht="23" customHeight="1" x14ac:dyDescent="0.35">
      <c r="A17" s="2" t="s">
        <v>31</v>
      </c>
      <c r="B17" s="5">
        <v>0</v>
      </c>
      <c r="C17" s="5">
        <v>0</v>
      </c>
      <c r="D17" s="5">
        <v>0</v>
      </c>
      <c r="E17" s="5">
        <v>0</v>
      </c>
      <c r="F17" s="5">
        <v>0</v>
      </c>
      <c r="G17" s="5">
        <v>0</v>
      </c>
      <c r="H17" s="5">
        <v>0</v>
      </c>
      <c r="I17" s="5">
        <v>0</v>
      </c>
      <c r="J17" s="5">
        <v>0</v>
      </c>
      <c r="K17" s="5">
        <v>0</v>
      </c>
      <c r="L17" s="5">
        <v>0</v>
      </c>
      <c r="M17" s="5">
        <v>0</v>
      </c>
      <c r="N17" s="5">
        <v>0</v>
      </c>
    </row>
    <row r="18" spans="1:14" ht="23" customHeight="1" x14ac:dyDescent="0.35">
      <c r="A18" s="2" t="s">
        <v>32</v>
      </c>
      <c r="B18" s="5">
        <v>0</v>
      </c>
      <c r="C18" s="5">
        <v>0</v>
      </c>
      <c r="D18" s="5">
        <v>0</v>
      </c>
      <c r="E18" s="5">
        <v>0</v>
      </c>
      <c r="F18" s="5">
        <v>0</v>
      </c>
      <c r="G18" s="5">
        <v>0</v>
      </c>
      <c r="H18" s="5">
        <v>0</v>
      </c>
      <c r="I18" s="5">
        <v>0</v>
      </c>
      <c r="J18" s="5">
        <v>0</v>
      </c>
      <c r="K18" s="5">
        <v>0</v>
      </c>
      <c r="L18" s="5">
        <v>0</v>
      </c>
      <c r="M18" s="5">
        <v>0</v>
      </c>
      <c r="N18" s="5">
        <v>0</v>
      </c>
    </row>
    <row r="19" spans="1:14" ht="23" customHeight="1" x14ac:dyDescent="0.35">
      <c r="A19" s="1" t="s">
        <v>33</v>
      </c>
      <c r="B19" s="8">
        <f t="shared" ref="B19:N19" si="1">SUM(B13:B18)</f>
        <v>30000</v>
      </c>
      <c r="C19" s="8">
        <f t="shared" si="1"/>
        <v>30000</v>
      </c>
      <c r="D19" s="8">
        <f t="shared" si="1"/>
        <v>30000</v>
      </c>
      <c r="E19" s="8">
        <f t="shared" si="1"/>
        <v>30000</v>
      </c>
      <c r="F19" s="8">
        <f t="shared" si="1"/>
        <v>30000</v>
      </c>
      <c r="G19" s="8">
        <f t="shared" si="1"/>
        <v>30000</v>
      </c>
      <c r="H19" s="8">
        <f t="shared" si="1"/>
        <v>30000</v>
      </c>
      <c r="I19" s="8">
        <f t="shared" si="1"/>
        <v>30000</v>
      </c>
      <c r="J19" s="8">
        <f t="shared" si="1"/>
        <v>30000</v>
      </c>
      <c r="K19" s="8">
        <f t="shared" si="1"/>
        <v>30000</v>
      </c>
      <c r="L19" s="8">
        <f t="shared" si="1"/>
        <v>30000</v>
      </c>
      <c r="M19" s="8">
        <f t="shared" si="1"/>
        <v>30000</v>
      </c>
      <c r="N19" s="8">
        <f t="shared" si="1"/>
        <v>30000</v>
      </c>
    </row>
    <row r="21" spans="1:14" ht="23" customHeight="1" x14ac:dyDescent="0.35">
      <c r="A21" s="2" t="s">
        <v>34</v>
      </c>
      <c r="B21" s="5">
        <v>10000</v>
      </c>
      <c r="C21" s="5">
        <v>10000</v>
      </c>
      <c r="D21" s="5">
        <v>10000</v>
      </c>
      <c r="E21" s="5">
        <v>10000</v>
      </c>
      <c r="F21" s="5">
        <v>10000</v>
      </c>
      <c r="G21" s="5">
        <v>10000</v>
      </c>
      <c r="H21" s="5">
        <v>10000</v>
      </c>
      <c r="I21" s="5">
        <v>10000</v>
      </c>
      <c r="J21" s="5">
        <v>10000</v>
      </c>
      <c r="K21" s="5">
        <v>10000</v>
      </c>
      <c r="L21" s="5">
        <v>10000</v>
      </c>
      <c r="M21" s="5">
        <v>10000</v>
      </c>
      <c r="N21" s="5">
        <v>10000</v>
      </c>
    </row>
    <row r="22" spans="1:14" ht="23" customHeight="1" x14ac:dyDescent="0.35">
      <c r="A22" s="2" t="s">
        <v>35</v>
      </c>
      <c r="B22" s="5">
        <v>22000</v>
      </c>
      <c r="C22" s="5">
        <v>0</v>
      </c>
      <c r="D22" s="5">
        <v>0</v>
      </c>
      <c r="E22" s="5">
        <v>0</v>
      </c>
      <c r="F22" s="5">
        <v>22000</v>
      </c>
      <c r="G22" s="5">
        <v>0</v>
      </c>
      <c r="H22" s="5">
        <v>0</v>
      </c>
      <c r="I22" s="5">
        <v>0</v>
      </c>
      <c r="J22" s="5">
        <v>22000</v>
      </c>
      <c r="K22" s="5">
        <v>0</v>
      </c>
      <c r="L22" s="5">
        <v>0</v>
      </c>
      <c r="M22" s="5">
        <v>0</v>
      </c>
      <c r="N22" s="5">
        <v>22000</v>
      </c>
    </row>
    <row r="23" spans="1:14" ht="23" customHeight="1" x14ac:dyDescent="0.35">
      <c r="A23" s="2" t="s">
        <v>36</v>
      </c>
      <c r="B23" s="5">
        <v>0</v>
      </c>
      <c r="C23" s="5">
        <v>0</v>
      </c>
      <c r="D23" s="5">
        <v>0</v>
      </c>
      <c r="E23" s="5">
        <v>0</v>
      </c>
      <c r="F23" s="5">
        <v>0</v>
      </c>
      <c r="G23" s="5">
        <v>0</v>
      </c>
      <c r="H23" s="5">
        <v>0</v>
      </c>
      <c r="I23" s="5">
        <v>0</v>
      </c>
      <c r="J23" s="5">
        <v>0</v>
      </c>
      <c r="K23" s="5">
        <v>0</v>
      </c>
      <c r="L23" s="5">
        <v>0</v>
      </c>
      <c r="M23" s="5">
        <v>0</v>
      </c>
      <c r="N23" s="5">
        <v>0</v>
      </c>
    </row>
    <row r="24" spans="1:14" ht="23" customHeight="1" x14ac:dyDescent="0.35">
      <c r="A24" s="2" t="s">
        <v>37</v>
      </c>
      <c r="B24" s="5">
        <v>0</v>
      </c>
      <c r="C24" s="5">
        <v>0</v>
      </c>
      <c r="D24" s="5">
        <v>0</v>
      </c>
      <c r="E24" s="5">
        <v>0</v>
      </c>
      <c r="F24" s="5">
        <v>0</v>
      </c>
      <c r="G24" s="5">
        <v>30000</v>
      </c>
      <c r="H24" s="5">
        <v>0</v>
      </c>
      <c r="I24" s="5">
        <v>0</v>
      </c>
      <c r="J24" s="5">
        <v>0</v>
      </c>
      <c r="K24" s="5">
        <v>0</v>
      </c>
      <c r="L24" s="5">
        <v>0</v>
      </c>
      <c r="M24" s="5">
        <v>0</v>
      </c>
      <c r="N24" s="5">
        <v>0</v>
      </c>
    </row>
    <row r="25" spans="1:14" ht="23" customHeight="1" x14ac:dyDescent="0.35">
      <c r="A25" s="2" t="s">
        <v>38</v>
      </c>
      <c r="B25" s="5">
        <v>1800</v>
      </c>
      <c r="C25" s="5">
        <v>0</v>
      </c>
      <c r="D25" s="5">
        <v>0</v>
      </c>
      <c r="E25" s="5">
        <v>0</v>
      </c>
      <c r="F25" s="5">
        <v>1800</v>
      </c>
      <c r="G25" s="5">
        <v>0</v>
      </c>
      <c r="H25" s="5">
        <v>0</v>
      </c>
      <c r="I25" s="5">
        <v>0</v>
      </c>
      <c r="J25" s="5">
        <v>1800</v>
      </c>
      <c r="K25" s="5">
        <v>0</v>
      </c>
      <c r="L25" s="5">
        <v>0</v>
      </c>
      <c r="M25" s="5">
        <v>0</v>
      </c>
      <c r="N25" s="5">
        <v>1800</v>
      </c>
    </row>
    <row r="26" spans="1:14" ht="23" customHeight="1" x14ac:dyDescent="0.35">
      <c r="A26" s="2" t="s">
        <v>39</v>
      </c>
      <c r="B26" s="5">
        <v>0</v>
      </c>
      <c r="C26" s="5">
        <v>0</v>
      </c>
      <c r="D26" s="5">
        <v>0</v>
      </c>
      <c r="E26" s="5">
        <v>0</v>
      </c>
      <c r="F26" s="5">
        <v>0</v>
      </c>
      <c r="G26" s="5">
        <v>0</v>
      </c>
      <c r="H26" s="5">
        <v>0</v>
      </c>
      <c r="I26" s="5">
        <v>0</v>
      </c>
      <c r="J26" s="5">
        <v>0</v>
      </c>
      <c r="K26" s="5">
        <v>0</v>
      </c>
      <c r="L26" s="5">
        <v>0</v>
      </c>
      <c r="M26" s="5">
        <v>0</v>
      </c>
      <c r="N26" s="5">
        <v>0</v>
      </c>
    </row>
    <row r="27" spans="1:14" ht="23" customHeight="1" x14ac:dyDescent="0.35">
      <c r="A27" s="2" t="s">
        <v>40</v>
      </c>
      <c r="B27" s="5">
        <v>0</v>
      </c>
      <c r="C27" s="5">
        <v>0</v>
      </c>
      <c r="D27" s="5">
        <v>0</v>
      </c>
      <c r="E27" s="5">
        <v>0</v>
      </c>
      <c r="F27" s="5">
        <v>0</v>
      </c>
      <c r="G27" s="5">
        <v>0</v>
      </c>
      <c r="H27" s="5">
        <v>0</v>
      </c>
      <c r="I27" s="5">
        <v>0</v>
      </c>
      <c r="J27" s="5">
        <v>0</v>
      </c>
      <c r="K27" s="5">
        <v>0</v>
      </c>
      <c r="L27" s="5">
        <v>0</v>
      </c>
      <c r="M27" s="5">
        <v>0</v>
      </c>
      <c r="N27" s="5">
        <v>0</v>
      </c>
    </row>
    <row r="28" spans="1:14" ht="23" customHeight="1" x14ac:dyDescent="0.35">
      <c r="A28" s="2" t="s">
        <v>41</v>
      </c>
      <c r="B28" s="5">
        <v>0</v>
      </c>
      <c r="C28" s="5">
        <v>0</v>
      </c>
      <c r="D28" s="5">
        <v>0</v>
      </c>
      <c r="E28" s="5">
        <v>0</v>
      </c>
      <c r="F28" s="5">
        <v>0</v>
      </c>
      <c r="G28" s="5">
        <v>0</v>
      </c>
      <c r="H28" s="5">
        <v>0</v>
      </c>
      <c r="I28" s="5">
        <v>0</v>
      </c>
      <c r="J28" s="5">
        <v>0</v>
      </c>
      <c r="K28" s="5">
        <v>0</v>
      </c>
      <c r="L28" s="5">
        <v>0</v>
      </c>
      <c r="M28" s="5">
        <v>0</v>
      </c>
      <c r="N28" s="5">
        <v>0</v>
      </c>
    </row>
    <row r="29" spans="1:14" ht="23" customHeight="1" x14ac:dyDescent="0.35">
      <c r="A29" s="2" t="s">
        <v>42</v>
      </c>
      <c r="B29" s="5">
        <v>0</v>
      </c>
      <c r="C29" s="5">
        <v>0</v>
      </c>
      <c r="D29" s="5">
        <v>0</v>
      </c>
      <c r="E29" s="5">
        <v>0</v>
      </c>
      <c r="F29" s="5">
        <v>0</v>
      </c>
      <c r="G29" s="5">
        <v>0</v>
      </c>
      <c r="H29" s="5">
        <v>0</v>
      </c>
      <c r="I29" s="5">
        <v>0</v>
      </c>
      <c r="J29" s="5">
        <v>0</v>
      </c>
      <c r="K29" s="5">
        <v>0</v>
      </c>
      <c r="L29" s="5">
        <v>0</v>
      </c>
      <c r="M29" s="5">
        <v>0</v>
      </c>
      <c r="N29" s="5">
        <v>0</v>
      </c>
    </row>
    <row r="30" spans="1:14" ht="23" customHeight="1" x14ac:dyDescent="0.35">
      <c r="A30" s="2" t="s">
        <v>43</v>
      </c>
      <c r="B30" s="5">
        <v>1200</v>
      </c>
      <c r="C30" s="5">
        <v>1200</v>
      </c>
      <c r="D30" s="5">
        <v>1200</v>
      </c>
      <c r="E30" s="5">
        <v>1200</v>
      </c>
      <c r="F30" s="5">
        <v>1200</v>
      </c>
      <c r="G30" s="5">
        <v>1200</v>
      </c>
      <c r="H30" s="5">
        <v>1200</v>
      </c>
      <c r="I30" s="5">
        <v>1200</v>
      </c>
      <c r="J30" s="5">
        <v>1200</v>
      </c>
      <c r="K30" s="5">
        <v>1200</v>
      </c>
      <c r="L30" s="5">
        <v>1200</v>
      </c>
      <c r="M30" s="5">
        <v>1200</v>
      </c>
      <c r="N30" s="5">
        <v>1200</v>
      </c>
    </row>
    <row r="31" spans="1:14" ht="23" customHeight="1" x14ac:dyDescent="0.35">
      <c r="A31" s="2" t="s">
        <v>44</v>
      </c>
      <c r="B31" s="5">
        <v>0</v>
      </c>
      <c r="C31" s="5">
        <v>0</v>
      </c>
      <c r="D31" s="5">
        <v>0</v>
      </c>
      <c r="E31" s="5">
        <v>0</v>
      </c>
      <c r="F31" s="5">
        <v>0</v>
      </c>
      <c r="G31" s="5">
        <v>0</v>
      </c>
      <c r="H31" s="5">
        <v>0</v>
      </c>
      <c r="I31" s="5">
        <v>0</v>
      </c>
      <c r="J31" s="5">
        <v>0</v>
      </c>
      <c r="K31" s="5">
        <v>0</v>
      </c>
      <c r="L31" s="5">
        <v>0</v>
      </c>
      <c r="M31" s="5">
        <v>0</v>
      </c>
      <c r="N31" s="5">
        <v>0</v>
      </c>
    </row>
    <row r="32" spans="1:14" ht="23" customHeight="1" x14ac:dyDescent="0.35">
      <c r="A32" s="2" t="s">
        <v>45</v>
      </c>
      <c r="B32" s="5">
        <v>0</v>
      </c>
      <c r="C32" s="5">
        <v>0</v>
      </c>
      <c r="D32" s="5">
        <v>0</v>
      </c>
      <c r="E32" s="5">
        <v>0</v>
      </c>
      <c r="F32" s="5">
        <v>0</v>
      </c>
      <c r="G32" s="5">
        <v>0</v>
      </c>
      <c r="H32" s="5">
        <v>0</v>
      </c>
      <c r="I32" s="5">
        <v>0</v>
      </c>
      <c r="J32" s="5">
        <v>0</v>
      </c>
      <c r="K32" s="5">
        <v>0</v>
      </c>
      <c r="L32" s="5">
        <v>0</v>
      </c>
      <c r="M32" s="5">
        <v>0</v>
      </c>
      <c r="N32" s="5">
        <v>0</v>
      </c>
    </row>
    <row r="33" spans="1:14" ht="23" customHeight="1" x14ac:dyDescent="0.35">
      <c r="A33" s="2" t="s">
        <v>46</v>
      </c>
      <c r="B33" s="5">
        <v>0</v>
      </c>
      <c r="C33" s="5">
        <v>0</v>
      </c>
      <c r="D33" s="5">
        <v>0</v>
      </c>
      <c r="E33" s="5">
        <v>0</v>
      </c>
      <c r="F33" s="5">
        <v>0</v>
      </c>
      <c r="G33" s="5">
        <v>0</v>
      </c>
      <c r="H33" s="5">
        <v>0</v>
      </c>
      <c r="I33" s="5">
        <v>5000</v>
      </c>
      <c r="J33" s="5">
        <v>0</v>
      </c>
      <c r="K33" s="5">
        <v>0</v>
      </c>
      <c r="L33" s="5">
        <v>0</v>
      </c>
      <c r="M33" s="5">
        <v>0</v>
      </c>
      <c r="N33" s="5">
        <v>0</v>
      </c>
    </row>
    <row r="34" spans="1:14" ht="23" customHeight="1" x14ac:dyDescent="0.35">
      <c r="A34" s="2" t="s">
        <v>47</v>
      </c>
      <c r="B34" s="5">
        <v>0</v>
      </c>
      <c r="C34" s="5">
        <v>0</v>
      </c>
      <c r="D34" s="5">
        <v>0</v>
      </c>
      <c r="E34" s="5">
        <v>0</v>
      </c>
      <c r="F34" s="5">
        <v>0</v>
      </c>
      <c r="G34" s="5">
        <v>0</v>
      </c>
      <c r="H34" s="5">
        <v>0</v>
      </c>
      <c r="I34" s="5">
        <v>0</v>
      </c>
      <c r="J34" s="5">
        <v>0</v>
      </c>
      <c r="K34" s="5">
        <v>0</v>
      </c>
      <c r="L34" s="5">
        <v>0</v>
      </c>
      <c r="M34" s="5">
        <v>0</v>
      </c>
      <c r="N34" s="5">
        <v>0</v>
      </c>
    </row>
    <row r="35" spans="1:14" ht="23" customHeight="1" x14ac:dyDescent="0.35">
      <c r="A35" s="2" t="s">
        <v>48</v>
      </c>
      <c r="B35" s="5">
        <v>0</v>
      </c>
      <c r="C35" s="5">
        <v>0</v>
      </c>
      <c r="D35" s="5">
        <v>0</v>
      </c>
      <c r="E35" s="5">
        <v>0</v>
      </c>
      <c r="F35" s="5">
        <v>0</v>
      </c>
      <c r="G35" s="5">
        <v>0</v>
      </c>
      <c r="H35" s="5">
        <v>0</v>
      </c>
      <c r="I35" s="5">
        <v>0</v>
      </c>
      <c r="J35" s="5">
        <v>0</v>
      </c>
      <c r="K35" s="5">
        <v>0</v>
      </c>
      <c r="L35" s="5">
        <v>0</v>
      </c>
      <c r="M35" s="5">
        <v>0</v>
      </c>
      <c r="N35" s="5">
        <v>0</v>
      </c>
    </row>
    <row r="36" spans="1:14" ht="23" customHeight="1" x14ac:dyDescent="0.35">
      <c r="A36" s="2" t="s">
        <v>49</v>
      </c>
      <c r="B36" s="5">
        <v>0</v>
      </c>
      <c r="C36" s="5">
        <v>0</v>
      </c>
      <c r="D36" s="5">
        <v>0</v>
      </c>
      <c r="E36" s="5">
        <v>0</v>
      </c>
      <c r="F36" s="5">
        <v>0</v>
      </c>
      <c r="G36" s="5">
        <v>0</v>
      </c>
      <c r="H36" s="5">
        <v>0</v>
      </c>
      <c r="I36" s="5">
        <v>0</v>
      </c>
      <c r="J36" s="5">
        <v>0</v>
      </c>
      <c r="K36" s="5">
        <v>0</v>
      </c>
      <c r="L36" s="5">
        <v>0</v>
      </c>
      <c r="M36" s="5">
        <v>0</v>
      </c>
      <c r="N36" s="5">
        <v>0</v>
      </c>
    </row>
    <row r="37" spans="1:14" ht="23" customHeight="1" x14ac:dyDescent="0.35">
      <c r="A37" s="1" t="s">
        <v>50</v>
      </c>
      <c r="B37" s="8">
        <f t="shared" ref="B37:N37" si="2">SUM(B21:B36)</f>
        <v>35000</v>
      </c>
      <c r="C37" s="8">
        <f t="shared" si="2"/>
        <v>11200</v>
      </c>
      <c r="D37" s="8">
        <f t="shared" si="2"/>
        <v>11200</v>
      </c>
      <c r="E37" s="8">
        <f t="shared" si="2"/>
        <v>11200</v>
      </c>
      <c r="F37" s="8">
        <f t="shared" si="2"/>
        <v>35000</v>
      </c>
      <c r="G37" s="8">
        <f t="shared" si="2"/>
        <v>41200</v>
      </c>
      <c r="H37" s="8">
        <f t="shared" si="2"/>
        <v>11200</v>
      </c>
      <c r="I37" s="8">
        <f t="shared" si="2"/>
        <v>16200</v>
      </c>
      <c r="J37" s="8">
        <f t="shared" si="2"/>
        <v>35000</v>
      </c>
      <c r="K37" s="8">
        <f t="shared" si="2"/>
        <v>11200</v>
      </c>
      <c r="L37" s="8">
        <f t="shared" si="2"/>
        <v>11200</v>
      </c>
      <c r="M37" s="8">
        <f t="shared" si="2"/>
        <v>11200</v>
      </c>
      <c r="N37" s="8">
        <f t="shared" si="2"/>
        <v>35000</v>
      </c>
    </row>
    <row r="39" spans="1:14" ht="23" customHeight="1" x14ac:dyDescent="0.35">
      <c r="A39" s="1" t="s">
        <v>51</v>
      </c>
      <c r="B39" s="7">
        <f t="shared" ref="B39:N39" si="3">B19-B37</f>
        <v>-5000</v>
      </c>
      <c r="C39" s="7">
        <f t="shared" si="3"/>
        <v>18800</v>
      </c>
      <c r="D39" s="7">
        <f t="shared" si="3"/>
        <v>18800</v>
      </c>
      <c r="E39" s="7">
        <f t="shared" si="3"/>
        <v>18800</v>
      </c>
      <c r="F39" s="7">
        <f t="shared" si="3"/>
        <v>-5000</v>
      </c>
      <c r="G39" s="7">
        <f t="shared" si="3"/>
        <v>-11200</v>
      </c>
      <c r="H39" s="7">
        <f t="shared" si="3"/>
        <v>18800</v>
      </c>
      <c r="I39" s="7">
        <f t="shared" si="3"/>
        <v>13800</v>
      </c>
      <c r="J39" s="7">
        <f t="shared" si="3"/>
        <v>-5000</v>
      </c>
      <c r="K39" s="7">
        <f t="shared" si="3"/>
        <v>18800</v>
      </c>
      <c r="L39" s="7">
        <f t="shared" si="3"/>
        <v>18800</v>
      </c>
      <c r="M39" s="7">
        <f t="shared" si="3"/>
        <v>18800</v>
      </c>
      <c r="N39" s="7">
        <f t="shared" si="3"/>
        <v>-5000</v>
      </c>
    </row>
    <row r="40" spans="1:14" ht="23" customHeight="1" x14ac:dyDescent="0.35">
      <c r="A40" s="1" t="s">
        <v>52</v>
      </c>
      <c r="B40" s="8">
        <f t="shared" ref="B40:N40" si="4">B11+B39</f>
        <v>45000</v>
      </c>
      <c r="C40" s="8">
        <f t="shared" si="4"/>
        <v>63800</v>
      </c>
      <c r="D40" s="8">
        <f t="shared" si="4"/>
        <v>82600</v>
      </c>
      <c r="E40" s="8">
        <f t="shared" si="4"/>
        <v>101400</v>
      </c>
      <c r="F40" s="8">
        <f t="shared" si="4"/>
        <v>96400</v>
      </c>
      <c r="G40" s="8">
        <f t="shared" si="4"/>
        <v>85200</v>
      </c>
      <c r="H40" s="8">
        <f t="shared" si="4"/>
        <v>104000</v>
      </c>
      <c r="I40" s="8">
        <f t="shared" si="4"/>
        <v>117800</v>
      </c>
      <c r="J40" s="8">
        <f t="shared" si="4"/>
        <v>112800</v>
      </c>
      <c r="K40" s="8">
        <f t="shared" si="4"/>
        <v>131600</v>
      </c>
      <c r="L40" s="8">
        <f t="shared" si="4"/>
        <v>150400</v>
      </c>
      <c r="M40" s="8">
        <f t="shared" si="4"/>
        <v>169200</v>
      </c>
      <c r="N40" s="8">
        <f t="shared" si="4"/>
        <v>164200</v>
      </c>
    </row>
    <row r="41" spans="1:14" ht="23" customHeight="1" x14ac:dyDescent="0.35">
      <c r="A41" s="2" t="s">
        <v>53</v>
      </c>
      <c r="B41" s="7">
        <f t="shared" ref="B41:N41" si="5">B40-$B$8</f>
        <v>30000</v>
      </c>
      <c r="C41" s="7">
        <f t="shared" si="5"/>
        <v>48800</v>
      </c>
      <c r="D41" s="7">
        <f t="shared" si="5"/>
        <v>67600</v>
      </c>
      <c r="E41" s="7">
        <f t="shared" si="5"/>
        <v>86400</v>
      </c>
      <c r="F41" s="7">
        <f t="shared" si="5"/>
        <v>81400</v>
      </c>
      <c r="G41" s="7">
        <f t="shared" si="5"/>
        <v>70200</v>
      </c>
      <c r="H41" s="7">
        <f t="shared" si="5"/>
        <v>89000</v>
      </c>
      <c r="I41" s="7">
        <f t="shared" si="5"/>
        <v>102800</v>
      </c>
      <c r="J41" s="7">
        <f t="shared" si="5"/>
        <v>97800</v>
      </c>
      <c r="K41" s="7">
        <f t="shared" si="5"/>
        <v>116600</v>
      </c>
      <c r="L41" s="7">
        <f t="shared" si="5"/>
        <v>135400</v>
      </c>
      <c r="M41" s="7">
        <f t="shared" si="5"/>
        <v>154200</v>
      </c>
      <c r="N41" s="7">
        <f t="shared" si="5"/>
        <v>149200</v>
      </c>
    </row>
    <row r="42" spans="1:14" ht="36" customHeight="1" x14ac:dyDescent="0.35">
      <c r="A42" s="2" t="s">
        <v>54</v>
      </c>
      <c r="B42" s="9" t="str">
        <f t="shared" ref="B42:N42" si="6">IF(B40&lt;0,"NEGATIVE CASH",IF(B41&lt;0,"BELOW BUFFER","AT / ABOVE BUFFER"))</f>
        <v>AT / ABOVE BUFFER</v>
      </c>
      <c r="C42" s="9" t="str">
        <f t="shared" si="6"/>
        <v>AT / ABOVE BUFFER</v>
      </c>
      <c r="D42" s="9" t="str">
        <f t="shared" si="6"/>
        <v>AT / ABOVE BUFFER</v>
      </c>
      <c r="E42" s="9" t="str">
        <f t="shared" si="6"/>
        <v>AT / ABOVE BUFFER</v>
      </c>
      <c r="F42" s="9" t="str">
        <f t="shared" si="6"/>
        <v>AT / ABOVE BUFFER</v>
      </c>
      <c r="G42" s="9" t="str">
        <f t="shared" si="6"/>
        <v>AT / ABOVE BUFFER</v>
      </c>
      <c r="H42" s="9" t="str">
        <f t="shared" si="6"/>
        <v>AT / ABOVE BUFFER</v>
      </c>
      <c r="I42" s="9" t="str">
        <f t="shared" si="6"/>
        <v>AT / ABOVE BUFFER</v>
      </c>
      <c r="J42" s="9" t="str">
        <f t="shared" si="6"/>
        <v>AT / ABOVE BUFFER</v>
      </c>
      <c r="K42" s="9" t="str">
        <f t="shared" si="6"/>
        <v>AT / ABOVE BUFFER</v>
      </c>
      <c r="L42" s="9" t="str">
        <f t="shared" si="6"/>
        <v>AT / ABOVE BUFFER</v>
      </c>
      <c r="M42" s="9" t="str">
        <f t="shared" si="6"/>
        <v>AT / ABOVE BUFFER</v>
      </c>
      <c r="N42" s="9" t="str">
        <f t="shared" si="6"/>
        <v>AT / ABOVE BUFFER</v>
      </c>
    </row>
    <row r="44" spans="1:14" ht="23" customHeight="1" x14ac:dyDescent="0.35">
      <c r="A44" s="1" t="s">
        <v>56</v>
      </c>
      <c r="B44" s="8">
        <f>MIN(B40:N40)</f>
        <v>45000</v>
      </c>
      <c r="D44" s="14" t="s">
        <v>57</v>
      </c>
      <c r="E44" s="14"/>
      <c r="F44" s="14"/>
      <c r="G44" s="14"/>
      <c r="H44" s="14"/>
      <c r="I44" s="14"/>
      <c r="J44" s="14"/>
      <c r="K44" s="14"/>
      <c r="L44" s="14"/>
      <c r="M44" s="14"/>
      <c r="N44" s="14"/>
    </row>
    <row r="45" spans="1:14" ht="23" customHeight="1" x14ac:dyDescent="0.35">
      <c r="D45" s="14"/>
      <c r="E45" s="14"/>
      <c r="F45" s="14"/>
      <c r="G45" s="14"/>
      <c r="H45" s="14"/>
      <c r="I45" s="14"/>
      <c r="J45" s="14"/>
      <c r="K45" s="14"/>
      <c r="L45" s="14"/>
      <c r="M45" s="14"/>
      <c r="N45" s="14"/>
    </row>
  </sheetData>
  <mergeCells count="4">
    <mergeCell ref="A1:N1"/>
    <mergeCell ref="A2:N2"/>
    <mergeCell ref="B5:D5"/>
    <mergeCell ref="D44:N45"/>
  </mergeCells>
  <conditionalFormatting sqref="B40:N41">
    <cfRule type="cellIs" dxfId="0" priority="1" operator="lessThan">
      <formula>0</formula>
    </cfRule>
  </conditionalFormatting>
  <dataValidations count="1">
    <dataValidation type="decimal" operator="greaterThanOrEqual" allowBlank="1" showInputMessage="1" showErrorMessage="1" errorTitle="Check input" error="Use a number of zero or more." promptTitle="AED / quantity" prompt="Enter a non-negative number." sqref="B7:B8 B21:N36 B13:N18" xr:uid="{00000000-0002-0000-0200-000000000000}">
      <formula1>0</formula1>
    </dataValidation>
  </dataValidations>
  <pageMargins left="0.3" right="0.3" top="0.5" bottom="0.5" header="0.3" footer="0.3"/>
  <pageSetup paperSize="8" orientation="landscape"/>
  <headerFooter>
    <oddFooter>&amp;LGGB Consulting | UAE edition 1.0&amp;RPage &amp;P of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67565"/>
    <pageSetUpPr fitToPage="1"/>
  </sheetPr>
  <dimension ref="A1:F19"/>
  <sheetViews>
    <sheetView showGridLines="0" workbookViewId="0">
      <pane ySplit="4" topLeftCell="A5" activePane="bottomLeft" state="frozen"/>
      <selection pane="bottomLeft"/>
    </sheetView>
  </sheetViews>
  <sheetFormatPr defaultRowHeight="23" customHeight="1" x14ac:dyDescent="0.35"/>
  <cols>
    <col min="1" max="1" width="36.7265625" customWidth="1"/>
    <col min="2" max="6" width="22.7265625" customWidth="1"/>
  </cols>
  <sheetData>
    <row r="1" spans="1:6" ht="36" customHeight="1" x14ac:dyDescent="0.6">
      <c r="A1" s="11" t="s">
        <v>60</v>
      </c>
      <c r="B1" s="11"/>
      <c r="C1" s="11"/>
      <c r="D1" s="11"/>
      <c r="E1" s="11"/>
      <c r="F1" s="11"/>
    </row>
    <row r="2" spans="1:6" ht="30" customHeight="1" x14ac:dyDescent="0.35">
      <c r="A2" s="12" t="s">
        <v>1</v>
      </c>
      <c r="B2" s="12"/>
      <c r="C2" s="12"/>
      <c r="D2" s="12"/>
      <c r="E2" s="12"/>
      <c r="F2" s="12"/>
    </row>
    <row r="4" spans="1:6" ht="42" customHeight="1" x14ac:dyDescent="0.35">
      <c r="A4" s="1" t="s">
        <v>61</v>
      </c>
      <c r="B4" s="1" t="s">
        <v>62</v>
      </c>
      <c r="C4" s="1" t="s">
        <v>63</v>
      </c>
      <c r="D4" s="1" t="s">
        <v>64</v>
      </c>
      <c r="E4" s="1" t="s">
        <v>65</v>
      </c>
      <c r="F4" s="1" t="s">
        <v>66</v>
      </c>
    </row>
    <row r="5" spans="1:6" ht="38" customHeight="1" x14ac:dyDescent="0.35">
      <c r="A5" s="3"/>
      <c r="B5" s="3"/>
      <c r="C5" s="3"/>
      <c r="D5" s="4"/>
      <c r="E5" s="5"/>
      <c r="F5" s="3"/>
    </row>
    <row r="6" spans="1:6" ht="38" customHeight="1" x14ac:dyDescent="0.35">
      <c r="A6" s="3"/>
      <c r="B6" s="3"/>
      <c r="C6" s="3"/>
      <c r="D6" s="4"/>
      <c r="E6" s="5"/>
      <c r="F6" s="3"/>
    </row>
    <row r="7" spans="1:6" ht="38" customHeight="1" x14ac:dyDescent="0.35">
      <c r="A7" s="3"/>
      <c r="B7" s="3"/>
      <c r="C7" s="3"/>
      <c r="D7" s="4"/>
      <c r="E7" s="5"/>
      <c r="F7" s="3"/>
    </row>
    <row r="8" spans="1:6" ht="38" customHeight="1" x14ac:dyDescent="0.35">
      <c r="A8" s="3"/>
      <c r="B8" s="3"/>
      <c r="C8" s="3"/>
      <c r="D8" s="4"/>
      <c r="E8" s="5"/>
      <c r="F8" s="3"/>
    </row>
    <row r="9" spans="1:6" ht="38" customHeight="1" x14ac:dyDescent="0.35">
      <c r="A9" s="3"/>
      <c r="B9" s="3"/>
      <c r="C9" s="3"/>
      <c r="D9" s="4"/>
      <c r="E9" s="5"/>
      <c r="F9" s="3"/>
    </row>
    <row r="10" spans="1:6" ht="38" customHeight="1" x14ac:dyDescent="0.35">
      <c r="A10" s="3"/>
      <c r="B10" s="3"/>
      <c r="C10" s="3"/>
      <c r="D10" s="4"/>
      <c r="E10" s="5"/>
      <c r="F10" s="3"/>
    </row>
    <row r="11" spans="1:6" ht="38" customHeight="1" x14ac:dyDescent="0.35">
      <c r="A11" s="3"/>
      <c r="B11" s="3"/>
      <c r="C11" s="3"/>
      <c r="D11" s="4"/>
      <c r="E11" s="5"/>
      <c r="F11" s="3"/>
    </row>
    <row r="12" spans="1:6" ht="38" customHeight="1" x14ac:dyDescent="0.35">
      <c r="A12" s="3"/>
      <c r="B12" s="3"/>
      <c r="C12" s="3"/>
      <c r="D12" s="4"/>
      <c r="E12" s="5"/>
      <c r="F12" s="3"/>
    </row>
    <row r="13" spans="1:6" ht="38" customHeight="1" x14ac:dyDescent="0.35">
      <c r="A13" s="3"/>
      <c r="B13" s="3"/>
      <c r="C13" s="3"/>
      <c r="D13" s="4"/>
      <c r="E13" s="5"/>
      <c r="F13" s="3"/>
    </row>
    <row r="14" spans="1:6" ht="38" customHeight="1" x14ac:dyDescent="0.35">
      <c r="A14" s="3"/>
      <c r="B14" s="3"/>
      <c r="C14" s="3"/>
      <c r="D14" s="4"/>
      <c r="E14" s="5"/>
      <c r="F14" s="3"/>
    </row>
    <row r="15" spans="1:6" ht="38" customHeight="1" x14ac:dyDescent="0.35">
      <c r="A15" s="3"/>
      <c r="B15" s="3"/>
      <c r="C15" s="3"/>
      <c r="D15" s="4"/>
      <c r="E15" s="5"/>
      <c r="F15" s="3"/>
    </row>
    <row r="16" spans="1:6" ht="38" customHeight="1" x14ac:dyDescent="0.35">
      <c r="A16" s="3"/>
      <c r="B16" s="3"/>
      <c r="C16" s="3"/>
      <c r="D16" s="4"/>
      <c r="E16" s="5"/>
      <c r="F16" s="3"/>
    </row>
    <row r="17" spans="1:6" ht="38" customHeight="1" x14ac:dyDescent="0.35">
      <c r="A17" s="3"/>
      <c r="B17" s="3"/>
      <c r="C17" s="3"/>
      <c r="D17" s="4"/>
      <c r="E17" s="5"/>
      <c r="F17" s="3"/>
    </row>
    <row r="18" spans="1:6" ht="38" customHeight="1" x14ac:dyDescent="0.35">
      <c r="A18" s="3"/>
      <c r="B18" s="3"/>
      <c r="C18" s="3"/>
      <c r="D18" s="4"/>
      <c r="E18" s="5"/>
      <c r="F18" s="3"/>
    </row>
    <row r="19" spans="1:6" ht="38" customHeight="1" x14ac:dyDescent="0.35">
      <c r="A19" s="3"/>
      <c r="B19" s="3"/>
      <c r="C19" s="3"/>
      <c r="D19" s="4"/>
      <c r="E19" s="5"/>
      <c r="F19" s="3"/>
    </row>
  </sheetData>
  <autoFilter ref="A4:F19" xr:uid="{00000000-0009-0000-0000-000003000000}"/>
  <mergeCells count="2">
    <mergeCell ref="A1:F1"/>
    <mergeCell ref="A2:F2"/>
  </mergeCells>
  <dataValidations count="1">
    <dataValidation type="list" allowBlank="1" showInputMessage="1" showErrorMessage="1" sqref="F5:F19" xr:uid="{00000000-0002-0000-0300-000000000000}">
      <formula1>"Open,In progress,Done,Escalated"</formula1>
    </dataValidation>
  </dataValidations>
  <pageMargins left="0.3" right="0.3" top="0.5" bottom="0.5" header="0.3" footer="0.3"/>
  <pageSetup paperSize="9" scale="65" orientation="portrait" r:id="rId1"/>
  <headerFooter>
    <oddFooter>&amp;LGGB Consulting | UAE edition 1.0&amp;RPage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Start here</vt:lpstr>
      <vt:lpstr>Forecast</vt:lpstr>
      <vt:lpstr>Example</vt:lpstr>
      <vt:lpstr>Actions</vt:lpstr>
      <vt:lpstr>Actions!Print_Area</vt:lpstr>
      <vt:lpstr>Example!Print_Area</vt:lpstr>
      <vt:lpstr>Forecast!Print_Area</vt:lpstr>
      <vt:lpstr>'Start here'!Print_Area</vt:lpstr>
      <vt:lpstr>Actions!Print_Titles</vt:lpstr>
      <vt:lpstr>Example!Print_Titles</vt:lpstr>
      <vt:lpstr>Forecast!Print_Titles</vt:lpstr>
      <vt:lpstr>'Start here'!Print_Titles</vt:lpstr>
    </vt:vector>
  </TitlesOfParts>
  <Company>GGB Consulting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GGB UAE Weekly Cash Flow Projection.xlsx</dc:title>
  <dc:creator>GGB Consulting</dc:creator>
  <cp:lastModifiedBy>dayaparan ponnambalam</cp:lastModifiedBy>
  <dcterms:created xsi:type="dcterms:W3CDTF">2026-09-27T20:34:32Z</dcterms:created>
  <dcterms:modified xsi:type="dcterms:W3CDTF">2026-09-27T20:36:04Z</dcterms:modified>
</cp:coreProperties>
</file>